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2.24调整" sheetId="1" r:id="rId1"/>
  </sheets>
  <definedNames>
    <definedName name="_xlnm.Print_Area" localSheetId="0">'12.24调整'!$A$1:$Z$40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<sst xmlns="http://schemas.openxmlformats.org/spreadsheetml/2006/main" count="81" uniqueCount="59">
  <si>
    <t>2021年截至5月7日全区营造林进度统计表</t>
  </si>
  <si>
    <t>单位：万亩</t>
  </si>
  <si>
    <t>单位</t>
  </si>
  <si>
    <t>按工程分</t>
  </si>
  <si>
    <t>整地面积</t>
  </si>
  <si>
    <t>森林抚育完成情况</t>
  </si>
  <si>
    <t>完成投资情况（万元）</t>
  </si>
  <si>
    <t>合计</t>
  </si>
  <si>
    <t>北部绿色发展区防护林建设工程</t>
  </si>
  <si>
    <t>中部防沙治沙建设工程（含同心县、红寺堡区生态经济林建设工程）</t>
  </si>
  <si>
    <t>南部水源涵养建设工程（含南华山水源涵养林建设工程）</t>
  </si>
  <si>
    <t>村庄绿化和庭院经济林建设</t>
  </si>
  <si>
    <t>生态经济林建设</t>
  </si>
  <si>
    <t>人工造林</t>
  </si>
  <si>
    <t>未成林抚育提升及退化林改造</t>
  </si>
  <si>
    <t>生态经济林</t>
  </si>
  <si>
    <t>小计</t>
  </si>
  <si>
    <r>
      <rPr>
        <b/>
        <sz val="12"/>
        <rFont val="宋体"/>
        <charset val="134"/>
      </rPr>
      <t>人工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造林</t>
    </r>
  </si>
  <si>
    <t>枸杞</t>
  </si>
  <si>
    <t>其他经济林</t>
  </si>
  <si>
    <t>完成2020年任务</t>
  </si>
  <si>
    <t>完成2021年任务</t>
  </si>
  <si>
    <t>国家投资</t>
  </si>
  <si>
    <t>自治区投资</t>
  </si>
  <si>
    <t>地方自筹</t>
  </si>
  <si>
    <t>乔木林</t>
  </si>
  <si>
    <t>灌木林</t>
  </si>
  <si>
    <t>银川市</t>
  </si>
  <si>
    <t>兴庆区</t>
  </si>
  <si>
    <t>金凤区</t>
  </si>
  <si>
    <t>西夏区</t>
  </si>
  <si>
    <t>贺兰县</t>
  </si>
  <si>
    <t>永宁县</t>
  </si>
  <si>
    <t>灵武市</t>
  </si>
  <si>
    <t>石嘴山市</t>
  </si>
  <si>
    <t>石嘴山市直</t>
  </si>
  <si>
    <t>大武口区</t>
  </si>
  <si>
    <t>惠农区</t>
  </si>
  <si>
    <t>平罗县</t>
  </si>
  <si>
    <t>吴忠市</t>
  </si>
  <si>
    <t>吴忠市直</t>
  </si>
  <si>
    <t>利通区</t>
  </si>
  <si>
    <t>青铜峡市</t>
  </si>
  <si>
    <t>盐池县</t>
  </si>
  <si>
    <t>同心县</t>
  </si>
  <si>
    <t>红寺堡区</t>
  </si>
  <si>
    <t>固原市</t>
  </si>
  <si>
    <t>原州区</t>
  </si>
  <si>
    <t>西吉县</t>
  </si>
  <si>
    <t>隆德县</t>
  </si>
  <si>
    <t>泾源县</t>
  </si>
  <si>
    <t>彭阳县</t>
  </si>
  <si>
    <t>中卫市</t>
  </si>
  <si>
    <t>中卫市直</t>
  </si>
  <si>
    <t>沙坡头区</t>
  </si>
  <si>
    <t>中宁县</t>
  </si>
  <si>
    <t>海原县</t>
  </si>
  <si>
    <t>其他单位</t>
  </si>
  <si>
    <t>金沙林场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</si>
</sst>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 "/>
    <numFmt numFmtId="178" formatCode="0_ "/>
    <numFmt numFmtId="179" formatCode="0.0000_ 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2"/>
      <color theme="1" tint="0.05"/>
      <name val="宋体"/>
      <charset val="134"/>
    </font>
    <font>
      <sz val="12"/>
      <color theme="1" tint="0.05"/>
      <name val="宋体"/>
      <charset val="134"/>
    </font>
    <font>
      <b/>
      <sz val="12"/>
      <name val="宋体"/>
      <charset val="134"/>
    </font>
    <font>
      <sz val="24"/>
      <name val="黑体"/>
      <charset val="134"/>
    </font>
    <font>
      <b/>
      <sz val="12"/>
      <name val="Times New Roman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sz val="12"/>
      <name val="Times New Roman"/>
      <charset val="134"/>
    </font>
    <font>
      <sz val="14"/>
      <color theme="1" tint="0.0499893185216834"/>
      <name val="宋体"/>
      <charset val="134"/>
    </font>
    <font>
      <sz val="14"/>
      <name val="宋体"/>
      <charset val="134"/>
    </font>
    <font>
      <sz val="12"/>
      <color theme="1" tint="0.0499893185216834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11"/>
      <name val="Times New Roman"/>
      <charset val="134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b/>
      <sz val="13"/>
      <name val="Times New Roman"/>
      <charset val="0"/>
    </font>
    <font>
      <sz val="14"/>
      <color theme="1"/>
      <name val="宋体"/>
      <charset val="134"/>
    </font>
    <font>
      <sz val="12"/>
      <name val="宋体"/>
      <charset val="134"/>
      <scheme val="minor"/>
    </font>
    <font>
      <b/>
      <sz val="13"/>
      <name val="Times New Roman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44" fillId="17" borderId="6" applyNumberFormat="0" applyAlignment="0" applyProtection="0">
      <alignment vertical="center"/>
    </xf>
    <xf numFmtId="0" fontId="45" fillId="35" borderId="11" applyNumberFormat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>
      <alignment horizontal="right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6" fillId="4" borderId="1" xfId="0" applyNumberFormat="1" applyFont="1" applyFill="1" applyBorder="1" applyAlignment="1" applyProtection="1">
      <alignment horizontal="center" vertical="center" wrapText="1"/>
    </xf>
    <xf numFmtId="176" fontId="8" fillId="4" borderId="1" xfId="0" applyNumberFormat="1" applyFont="1" applyFill="1" applyBorder="1" applyAlignment="1" applyProtection="1">
      <alignment horizontal="center" vertical="center" wrapText="1"/>
    </xf>
    <xf numFmtId="176" fontId="6" fillId="5" borderId="1" xfId="0" applyNumberFormat="1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176" fontId="6" fillId="0" borderId="1" xfId="51" applyNumberFormat="1" applyFont="1" applyFill="1" applyBorder="1" applyAlignment="1" applyProtection="1">
      <alignment horizontal="center" vertical="center" wrapText="1"/>
      <protection locked="0"/>
    </xf>
    <xf numFmtId="176" fontId="9" fillId="6" borderId="1" xfId="0" applyNumberFormat="1" applyFont="1" applyFill="1" applyBorder="1" applyAlignment="1" applyProtection="1">
      <alignment horizontal="center" vertical="center" wrapText="1"/>
    </xf>
    <xf numFmtId="176" fontId="1" fillId="0" borderId="1" xfId="51" applyNumberFormat="1" applyFont="1" applyFill="1" applyBorder="1" applyAlignment="1" applyProtection="1">
      <alignment horizontal="center" vertical="center" wrapText="1"/>
      <protection locked="0"/>
    </xf>
    <xf numFmtId="176" fontId="10" fillId="7" borderId="1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</xf>
    <xf numFmtId="176" fontId="9" fillId="8" borderId="1" xfId="0" applyNumberFormat="1" applyFont="1" applyFill="1" applyBorder="1" applyAlignment="1" applyProtection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50" applyNumberFormat="1" applyFont="1" applyFill="1" applyBorder="1" applyAlignment="1" applyProtection="1">
      <alignment horizontal="center" vertical="center"/>
      <protection locked="0"/>
    </xf>
    <xf numFmtId="176" fontId="1" fillId="0" borderId="1" xfId="5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>
      <alignment horizontal="distributed" vertical="center"/>
    </xf>
    <xf numFmtId="178" fontId="1" fillId="0" borderId="1" xfId="0" applyNumberFormat="1" applyFont="1" applyFill="1" applyBorder="1" applyAlignment="1">
      <alignment horizontal="distributed" vertical="center"/>
    </xf>
    <xf numFmtId="179" fontId="1" fillId="0" borderId="1" xfId="0" applyNumberFormat="1" applyFont="1" applyFill="1" applyBorder="1" applyAlignment="1">
      <alignment horizontal="distributed" vertical="center"/>
    </xf>
    <xf numFmtId="176" fontId="12" fillId="9" borderId="1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3" fillId="9" borderId="1" xfId="0" applyNumberFormat="1" applyFont="1" applyFill="1" applyBorder="1" applyAlignment="1">
      <alignment horizontal="distributed" vertical="center"/>
    </xf>
    <xf numFmtId="177" fontId="13" fillId="9" borderId="1" xfId="0" applyNumberFormat="1" applyFont="1" applyFill="1" applyBorder="1" applyAlignment="1">
      <alignment horizontal="distributed" vertical="center"/>
    </xf>
    <xf numFmtId="178" fontId="14" fillId="0" borderId="1" xfId="0" applyNumberFormat="1" applyFont="1" applyFill="1" applyBorder="1" applyAlignment="1">
      <alignment horizontal="distributed" vertical="center"/>
    </xf>
    <xf numFmtId="176" fontId="14" fillId="0" borderId="1" xfId="0" applyNumberFormat="1" applyFont="1" applyFill="1" applyBorder="1" applyAlignment="1">
      <alignment horizontal="distributed" vertical="center"/>
    </xf>
    <xf numFmtId="177" fontId="12" fillId="9" borderId="1" xfId="0" applyNumberFormat="1" applyFont="1" applyFill="1" applyBorder="1" applyAlignment="1">
      <alignment horizontal="distributed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5" fillId="9" borderId="1" xfId="0" applyNumberFormat="1" applyFont="1" applyFill="1" applyBorder="1" applyAlignment="1">
      <alignment horizontal="center" vertical="center" wrapText="1"/>
    </xf>
    <xf numFmtId="176" fontId="15" fillId="9" borderId="1" xfId="0" applyNumberFormat="1" applyFont="1" applyFill="1" applyBorder="1" applyAlignment="1">
      <alignment horizontal="center" vertical="center"/>
    </xf>
    <xf numFmtId="176" fontId="16" fillId="9" borderId="1" xfId="0" applyNumberFormat="1" applyFont="1" applyFill="1" applyBorder="1" applyAlignment="1">
      <alignment horizontal="center" vertical="center"/>
    </xf>
    <xf numFmtId="176" fontId="17" fillId="9" borderId="1" xfId="0" applyNumberFormat="1" applyFont="1" applyFill="1" applyBorder="1" applyAlignment="1">
      <alignment horizontal="center" vertical="center" wrapText="1"/>
    </xf>
    <xf numFmtId="177" fontId="1" fillId="9" borderId="1" xfId="0" applyNumberFormat="1" applyFont="1" applyFill="1" applyBorder="1" applyAlignment="1">
      <alignment horizontal="center" vertical="center"/>
    </xf>
    <xf numFmtId="177" fontId="1" fillId="9" borderId="1" xfId="0" applyNumberFormat="1" applyFont="1" applyFill="1" applyBorder="1" applyAlignment="1">
      <alignment horizontal="center" vertical="center" wrapText="1"/>
    </xf>
    <xf numFmtId="176" fontId="1" fillId="9" borderId="1" xfId="0" applyNumberFormat="1" applyFont="1" applyFill="1" applyBorder="1" applyAlignment="1">
      <alignment horizontal="center" vertical="center"/>
    </xf>
    <xf numFmtId="176" fontId="1" fillId="9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9" borderId="1" xfId="0" applyNumberFormat="1" applyFont="1" applyFill="1" applyBorder="1" applyAlignment="1">
      <alignment horizontal="center" vertical="center"/>
    </xf>
    <xf numFmtId="176" fontId="11" fillId="9" borderId="1" xfId="0" applyNumberFormat="1" applyFont="1" applyFill="1" applyBorder="1" applyAlignment="1">
      <alignment horizontal="center" vertical="center" wrapText="1"/>
    </xf>
    <xf numFmtId="176" fontId="11" fillId="9" borderId="1" xfId="0" applyNumberFormat="1" applyFont="1" applyFill="1" applyBorder="1" applyAlignment="1" applyProtection="1">
      <alignment horizontal="center" vertical="center" wrapText="1"/>
    </xf>
    <xf numFmtId="176" fontId="11" fillId="0" borderId="1" xfId="49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51" applyNumberFormat="1" applyFont="1" applyFill="1" applyBorder="1" applyAlignment="1" applyProtection="1">
      <alignment horizontal="center" vertical="center" wrapText="1"/>
    </xf>
    <xf numFmtId="176" fontId="8" fillId="0" borderId="1" xfId="51" applyNumberFormat="1" applyFont="1" applyFill="1" applyBorder="1" applyAlignment="1" applyProtection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176" fontId="11" fillId="0" borderId="1" xfId="11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6" fontId="20" fillId="0" borderId="1" xfId="51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>
      <alignment horizontal="distributed" vertical="center"/>
    </xf>
    <xf numFmtId="176" fontId="21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/>
      <protection locked="0"/>
    </xf>
    <xf numFmtId="178" fontId="22" fillId="0" borderId="1" xfId="0" applyNumberFormat="1" applyFont="1" applyBorder="1" applyAlignment="1">
      <alignment horizontal="distributed" vertical="center"/>
    </xf>
    <xf numFmtId="177" fontId="14" fillId="0" borderId="1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15" fillId="9" borderId="1" xfId="0" applyNumberFormat="1" applyFont="1" applyFill="1" applyBorder="1" applyAlignment="1">
      <alignment horizontal="center" vertical="center"/>
    </xf>
    <xf numFmtId="176" fontId="17" fillId="9" borderId="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  <xf numFmtId="176" fontId="24" fillId="9" borderId="1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>
      <alignment vertical="center"/>
    </xf>
    <xf numFmtId="176" fontId="25" fillId="0" borderId="1" xfId="0" applyNumberFormat="1" applyFont="1" applyFill="1" applyBorder="1" applyAlignment="1" applyProtection="1">
      <alignment horizontal="center" vertical="center" wrapText="1"/>
    </xf>
    <xf numFmtId="176" fontId="26" fillId="0" borderId="1" xfId="0" applyNumberFormat="1" applyFont="1" applyFill="1" applyBorder="1" applyAlignment="1" applyProtection="1">
      <alignment horizontal="center" vertical="center" wrapText="1"/>
    </xf>
    <xf numFmtId="178" fontId="22" fillId="0" borderId="1" xfId="0" applyNumberFormat="1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6" fillId="9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  <cellStyle name="常规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40"/>
  <sheetViews>
    <sheetView showZeros="0" tabSelected="1" zoomScale="70" zoomScaleNormal="70" workbookViewId="0">
      <pane ySplit="8" topLeftCell="A9" activePane="bottomLeft" state="frozen"/>
      <selection/>
      <selection pane="bottomLeft" activeCell="R12" sqref="R12"/>
    </sheetView>
  </sheetViews>
  <sheetFormatPr defaultColWidth="9" defaultRowHeight="14.25"/>
  <cols>
    <col min="1" max="1" width="17.3166666666667" style="11" customWidth="1"/>
    <col min="2" max="2" width="8.34166666666667" style="1" customWidth="1"/>
    <col min="3" max="22" width="8.13333333333333" style="1" customWidth="1"/>
    <col min="23" max="27" width="10.1333333333333" style="1" customWidth="1"/>
    <col min="28" max="28" width="10.6333333333333" style="1" customWidth="1"/>
    <col min="29" max="29" width="8.63333333333333" style="1" customWidth="1"/>
    <col min="30" max="31" width="10.25" style="1" customWidth="1"/>
    <col min="32" max="32" width="10.6333333333333" style="1" customWidth="1"/>
    <col min="33" max="33" width="10.25" style="1" customWidth="1"/>
    <col min="34" max="16384" width="9" hidden="1" customWidth="1"/>
  </cols>
  <sheetData>
    <row r="1" s="1" customFormat="1" ht="31.5" spans="1:3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68"/>
      <c r="AC1" s="68"/>
      <c r="AD1" s="68"/>
      <c r="AE1" s="68"/>
      <c r="AF1" s="68"/>
      <c r="AG1" s="68"/>
    </row>
    <row r="2" s="1" customFormat="1" spans="1:3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="2" customFormat="1" ht="30" customHeight="1" spans="1:33">
      <c r="A3" s="14" t="s">
        <v>2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69" t="s">
        <v>4</v>
      </c>
      <c r="AB3" s="14" t="s">
        <v>5</v>
      </c>
      <c r="AC3" s="14"/>
      <c r="AD3" s="70" t="s">
        <v>6</v>
      </c>
      <c r="AE3" s="70"/>
      <c r="AF3" s="70"/>
      <c r="AG3" s="70"/>
    </row>
    <row r="4" s="2" customFormat="1" ht="30" customHeight="1" spans="1:33">
      <c r="A4" s="15"/>
      <c r="B4" s="14" t="s">
        <v>7</v>
      </c>
      <c r="C4" s="15"/>
      <c r="D4" s="15"/>
      <c r="E4" s="15"/>
      <c r="F4" s="15"/>
      <c r="G4" s="15"/>
      <c r="H4" s="14" t="s">
        <v>8</v>
      </c>
      <c r="I4" s="15"/>
      <c r="J4" s="15"/>
      <c r="K4" s="15"/>
      <c r="L4" s="15"/>
      <c r="M4" s="14" t="s">
        <v>9</v>
      </c>
      <c r="N4" s="15"/>
      <c r="O4" s="15"/>
      <c r="P4" s="15"/>
      <c r="Q4" s="15"/>
      <c r="R4" s="14" t="s">
        <v>10</v>
      </c>
      <c r="S4" s="15"/>
      <c r="T4" s="15"/>
      <c r="U4" s="15"/>
      <c r="V4" s="15"/>
      <c r="W4" s="62" t="s">
        <v>11</v>
      </c>
      <c r="X4" s="62" t="s">
        <v>12</v>
      </c>
      <c r="Y4" s="62"/>
      <c r="Z4" s="62"/>
      <c r="AA4" s="71"/>
      <c r="AB4" s="14"/>
      <c r="AC4" s="14"/>
      <c r="AD4" s="70"/>
      <c r="AE4" s="70"/>
      <c r="AF4" s="70"/>
      <c r="AG4" s="70"/>
    </row>
    <row r="5" s="2" customFormat="1" ht="30" customHeight="1" spans="1:33">
      <c r="A5" s="15"/>
      <c r="B5" s="16" t="s">
        <v>7</v>
      </c>
      <c r="C5" s="14" t="s">
        <v>13</v>
      </c>
      <c r="D5" s="15"/>
      <c r="E5" s="15"/>
      <c r="F5" s="14" t="s">
        <v>14</v>
      </c>
      <c r="G5" s="14" t="s">
        <v>15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63"/>
      <c r="X5" s="62"/>
      <c r="Y5" s="62"/>
      <c r="Z5" s="62"/>
      <c r="AA5" s="71"/>
      <c r="AB5" s="14"/>
      <c r="AC5" s="14"/>
      <c r="AD5" s="70"/>
      <c r="AE5" s="70"/>
      <c r="AF5" s="70"/>
      <c r="AG5" s="70"/>
    </row>
    <row r="6" s="2" customFormat="1" ht="30" customHeight="1" spans="1:33">
      <c r="A6" s="15"/>
      <c r="B6" s="17"/>
      <c r="C6" s="15"/>
      <c r="D6" s="15"/>
      <c r="E6" s="15"/>
      <c r="F6" s="15"/>
      <c r="G6" s="15"/>
      <c r="H6" s="14" t="s">
        <v>16</v>
      </c>
      <c r="I6" s="14" t="s">
        <v>13</v>
      </c>
      <c r="J6" s="15"/>
      <c r="K6" s="15"/>
      <c r="L6" s="14" t="s">
        <v>14</v>
      </c>
      <c r="M6" s="14" t="s">
        <v>16</v>
      </c>
      <c r="N6" s="14" t="s">
        <v>17</v>
      </c>
      <c r="O6" s="15"/>
      <c r="P6" s="15"/>
      <c r="Q6" s="14" t="s">
        <v>14</v>
      </c>
      <c r="R6" s="14" t="s">
        <v>16</v>
      </c>
      <c r="S6" s="14" t="s">
        <v>17</v>
      </c>
      <c r="T6" s="15"/>
      <c r="U6" s="15"/>
      <c r="V6" s="14" t="s">
        <v>14</v>
      </c>
      <c r="W6" s="62" t="s">
        <v>13</v>
      </c>
      <c r="X6" s="62" t="s">
        <v>16</v>
      </c>
      <c r="Y6" s="62" t="s">
        <v>18</v>
      </c>
      <c r="Z6" s="62" t="s">
        <v>19</v>
      </c>
      <c r="AA6" s="71"/>
      <c r="AB6" s="72" t="s">
        <v>20</v>
      </c>
      <c r="AC6" s="14" t="s">
        <v>21</v>
      </c>
      <c r="AD6" s="14" t="s">
        <v>16</v>
      </c>
      <c r="AE6" s="14" t="s">
        <v>22</v>
      </c>
      <c r="AF6" s="14" t="s">
        <v>23</v>
      </c>
      <c r="AG6" s="14" t="s">
        <v>24</v>
      </c>
    </row>
    <row r="7" s="2" customFormat="1" ht="30" customHeight="1" spans="1:33">
      <c r="A7" s="15"/>
      <c r="B7" s="17"/>
      <c r="C7" s="14" t="s">
        <v>16</v>
      </c>
      <c r="D7" s="14" t="s">
        <v>25</v>
      </c>
      <c r="E7" s="14" t="s">
        <v>26</v>
      </c>
      <c r="F7" s="15"/>
      <c r="G7" s="15"/>
      <c r="H7" s="15"/>
      <c r="I7" s="14" t="s">
        <v>16</v>
      </c>
      <c r="J7" s="14" t="s">
        <v>25</v>
      </c>
      <c r="K7" s="14" t="s">
        <v>26</v>
      </c>
      <c r="L7" s="15"/>
      <c r="M7" s="15"/>
      <c r="N7" s="14" t="s">
        <v>16</v>
      </c>
      <c r="O7" s="14" t="s">
        <v>25</v>
      </c>
      <c r="P7" s="14" t="s">
        <v>26</v>
      </c>
      <c r="Q7" s="15"/>
      <c r="R7" s="15"/>
      <c r="S7" s="14" t="s">
        <v>16</v>
      </c>
      <c r="T7" s="14" t="s">
        <v>25</v>
      </c>
      <c r="U7" s="14" t="s">
        <v>26</v>
      </c>
      <c r="V7" s="15"/>
      <c r="W7" s="63"/>
      <c r="X7" s="62"/>
      <c r="Y7" s="63"/>
      <c r="Z7" s="63"/>
      <c r="AA7" s="73"/>
      <c r="AB7" s="72"/>
      <c r="AC7" s="14"/>
      <c r="AD7" s="14"/>
      <c r="AE7" s="14"/>
      <c r="AF7" s="14"/>
      <c r="AG7" s="14"/>
    </row>
    <row r="8" s="2" customFormat="1" ht="28" customHeight="1" spans="1:33">
      <c r="A8" s="14" t="s">
        <v>7</v>
      </c>
      <c r="B8" s="18">
        <f t="shared" ref="B8:AD8" si="0">B9+B16+B21+B28+B34+B39</f>
        <v>77.3995</v>
      </c>
      <c r="C8" s="18">
        <f t="shared" si="0"/>
        <v>34.888</v>
      </c>
      <c r="D8" s="19">
        <f t="shared" si="0"/>
        <v>28.528</v>
      </c>
      <c r="E8" s="19">
        <f t="shared" si="0"/>
        <v>6.36</v>
      </c>
      <c r="F8" s="19">
        <f t="shared" si="0"/>
        <v>31.6775</v>
      </c>
      <c r="G8" s="19">
        <f t="shared" si="0"/>
        <v>10.834</v>
      </c>
      <c r="H8" s="19">
        <f t="shared" si="0"/>
        <v>10.1645</v>
      </c>
      <c r="I8" s="18">
        <f t="shared" si="0"/>
        <v>5.067</v>
      </c>
      <c r="J8" s="18">
        <f t="shared" si="0"/>
        <v>5.051</v>
      </c>
      <c r="K8" s="18">
        <f t="shared" si="0"/>
        <v>0.016</v>
      </c>
      <c r="L8" s="18">
        <f t="shared" si="0"/>
        <v>5.0975</v>
      </c>
      <c r="M8" s="19">
        <f t="shared" si="0"/>
        <v>17.294</v>
      </c>
      <c r="N8" s="19">
        <f t="shared" si="0"/>
        <v>8.714</v>
      </c>
      <c r="O8" s="19">
        <f t="shared" si="0"/>
        <v>5.75</v>
      </c>
      <c r="P8" s="18">
        <f t="shared" si="0"/>
        <v>2.964</v>
      </c>
      <c r="Q8" s="19">
        <f t="shared" si="0"/>
        <v>8.58</v>
      </c>
      <c r="R8" s="19">
        <f t="shared" si="0"/>
        <v>33.06</v>
      </c>
      <c r="S8" s="19">
        <f t="shared" si="0"/>
        <v>15.06</v>
      </c>
      <c r="T8" s="19">
        <f t="shared" si="0"/>
        <v>11.68</v>
      </c>
      <c r="U8" s="19">
        <f t="shared" si="0"/>
        <v>3.38</v>
      </c>
      <c r="V8" s="19">
        <f t="shared" si="0"/>
        <v>18</v>
      </c>
      <c r="W8" s="18">
        <f t="shared" si="0"/>
        <v>6.047</v>
      </c>
      <c r="X8" s="18">
        <f t="shared" si="0"/>
        <v>10.834</v>
      </c>
      <c r="Y8" s="18">
        <f t="shared" si="0"/>
        <v>6.372</v>
      </c>
      <c r="Z8" s="18">
        <f t="shared" si="0"/>
        <v>4.462</v>
      </c>
      <c r="AA8" s="19">
        <f t="shared" si="0"/>
        <v>37.53</v>
      </c>
      <c r="AB8" s="19">
        <f t="shared" si="0"/>
        <v>15.55</v>
      </c>
      <c r="AC8" s="19">
        <f t="shared" si="0"/>
        <v>10</v>
      </c>
      <c r="AD8" s="19">
        <f t="shared" si="0"/>
        <v>79393.17</v>
      </c>
      <c r="AE8" s="74">
        <f t="shared" ref="AE8:AG8" si="1">SUM(AE9:AE40)</f>
        <v>36394</v>
      </c>
      <c r="AF8" s="74">
        <f t="shared" si="1"/>
        <v>40710</v>
      </c>
      <c r="AG8" s="74">
        <f t="shared" si="1"/>
        <v>81682.34</v>
      </c>
    </row>
    <row r="9" s="3" customFormat="1" ht="21" customHeight="1" spans="1:33">
      <c r="A9" s="20" t="s">
        <v>27</v>
      </c>
      <c r="B9" s="21">
        <f>SUM(B10:B15)</f>
        <v>2.7665</v>
      </c>
      <c r="C9" s="21">
        <f t="shared" ref="C9:AG9" si="2">SUM(C10:C15)</f>
        <v>0.866</v>
      </c>
      <c r="D9" s="21">
        <f t="shared" si="2"/>
        <v>0.852</v>
      </c>
      <c r="E9" s="21">
        <f t="shared" si="2"/>
        <v>0.014</v>
      </c>
      <c r="F9" s="21">
        <f t="shared" si="2"/>
        <v>1.5155</v>
      </c>
      <c r="G9" s="21">
        <f t="shared" si="2"/>
        <v>0.385</v>
      </c>
      <c r="H9" s="21">
        <f t="shared" si="2"/>
        <v>2.0265</v>
      </c>
      <c r="I9" s="21">
        <f t="shared" si="2"/>
        <v>0.661</v>
      </c>
      <c r="J9" s="21">
        <f t="shared" si="2"/>
        <v>0.661</v>
      </c>
      <c r="K9" s="21">
        <f t="shared" si="2"/>
        <v>0</v>
      </c>
      <c r="L9" s="21">
        <f t="shared" si="2"/>
        <v>1.3655</v>
      </c>
      <c r="M9" s="21">
        <f t="shared" si="2"/>
        <v>0.194</v>
      </c>
      <c r="N9" s="21">
        <f t="shared" si="2"/>
        <v>0.044</v>
      </c>
      <c r="O9" s="21">
        <f t="shared" si="2"/>
        <v>0.03</v>
      </c>
      <c r="P9" s="21">
        <f t="shared" si="2"/>
        <v>0.014</v>
      </c>
      <c r="Q9" s="21">
        <f t="shared" si="2"/>
        <v>0.15</v>
      </c>
      <c r="R9" s="21">
        <f t="shared" si="2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 t="shared" si="2"/>
        <v>0.161</v>
      </c>
      <c r="X9" s="21">
        <f t="shared" si="2"/>
        <v>0.385</v>
      </c>
      <c r="Y9" s="21">
        <f t="shared" si="2"/>
        <v>0.185</v>
      </c>
      <c r="Z9" s="21">
        <f t="shared" si="2"/>
        <v>0.2</v>
      </c>
      <c r="AA9" s="21">
        <f t="shared" si="2"/>
        <v>0.35</v>
      </c>
      <c r="AB9" s="21">
        <f t="shared" si="2"/>
        <v>0.5</v>
      </c>
      <c r="AC9" s="21">
        <f t="shared" si="2"/>
        <v>0</v>
      </c>
      <c r="AD9" s="21">
        <f t="shared" si="2"/>
        <v>1264</v>
      </c>
      <c r="AE9" s="21">
        <f t="shared" si="2"/>
        <v>164</v>
      </c>
      <c r="AF9" s="21">
        <f t="shared" si="2"/>
        <v>1000</v>
      </c>
      <c r="AG9" s="21">
        <f t="shared" si="2"/>
        <v>100</v>
      </c>
    </row>
    <row r="10" s="4" customFormat="1" ht="21" customHeight="1" spans="1:33">
      <c r="A10" s="22" t="s">
        <v>28</v>
      </c>
      <c r="B10" s="23">
        <f>C10+F10+G10</f>
        <v>0.3415</v>
      </c>
      <c r="C10" s="24">
        <f t="shared" ref="C10:C15" si="3">SUM(D10:E10)</f>
        <v>0.096</v>
      </c>
      <c r="D10" s="25">
        <f>J10+O10+T10+W10</f>
        <v>0.082</v>
      </c>
      <c r="E10" s="25">
        <f>K10+P10+U10</f>
        <v>0.014</v>
      </c>
      <c r="F10" s="26">
        <f>L10+Q10+V10</f>
        <v>0.2455</v>
      </c>
      <c r="G10" s="25">
        <f t="shared" ref="G10:G15" si="4">X10</f>
        <v>0</v>
      </c>
      <c r="H10" s="24">
        <f>I10+L10</f>
        <v>0.1265</v>
      </c>
      <c r="I10" s="24">
        <f t="shared" ref="I10:I15" si="5">SUM(J10:K10)</f>
        <v>0.031</v>
      </c>
      <c r="J10" s="34">
        <v>0.031</v>
      </c>
      <c r="K10" s="35"/>
      <c r="L10" s="36">
        <v>0.0955</v>
      </c>
      <c r="M10" s="37">
        <f t="shared" ref="M10:M15" si="6">N10+Q10</f>
        <v>0.194</v>
      </c>
      <c r="N10" s="37">
        <f t="shared" ref="N10:N14" si="7">SUM(O10:P10)</f>
        <v>0.044</v>
      </c>
      <c r="O10" s="37">
        <v>0.03</v>
      </c>
      <c r="P10" s="37">
        <v>0.014</v>
      </c>
      <c r="Q10" s="37">
        <v>0.15</v>
      </c>
      <c r="R10" s="24">
        <f t="shared" ref="R10:R14" si="8">S10+V10</f>
        <v>0</v>
      </c>
      <c r="S10" s="64">
        <f t="shared" ref="S10:S13" si="9">SUM(T10:U10)</f>
        <v>0</v>
      </c>
      <c r="T10" s="45"/>
      <c r="U10" s="45"/>
      <c r="V10" s="45"/>
      <c r="W10" s="41">
        <v>0.021</v>
      </c>
      <c r="X10" s="65">
        <f t="shared" ref="X10:X15" si="10">SUM(Y10:Z10)</f>
        <v>0</v>
      </c>
      <c r="Y10" s="34"/>
      <c r="Z10" s="38"/>
      <c r="AA10" s="75"/>
      <c r="AB10" s="76"/>
      <c r="AC10" s="76"/>
      <c r="AD10" s="77">
        <f t="shared" ref="AD10:AD40" si="11">SUM(AE10:AG10)</f>
        <v>39</v>
      </c>
      <c r="AE10" s="78">
        <v>39</v>
      </c>
      <c r="AF10" s="78"/>
      <c r="AG10" s="90"/>
    </row>
    <row r="11" s="4" customFormat="1" ht="21" customHeight="1" spans="1:33">
      <c r="A11" s="22" t="s">
        <v>29</v>
      </c>
      <c r="B11" s="23">
        <f t="shared" ref="B11:B40" si="12">C11+F11+G11</f>
        <v>0.2</v>
      </c>
      <c r="C11" s="24">
        <f t="shared" si="3"/>
        <v>0.04</v>
      </c>
      <c r="D11" s="25">
        <f t="shared" ref="D11:D40" si="13">J11+O11+T11+W11</f>
        <v>0.04</v>
      </c>
      <c r="E11" s="25">
        <f t="shared" ref="E11:E40" si="14">K11+P11+U11</f>
        <v>0</v>
      </c>
      <c r="F11" s="26">
        <f t="shared" ref="F11:F40" si="15">L11+Q11+V11</f>
        <v>0.12</v>
      </c>
      <c r="G11" s="25">
        <f t="shared" si="4"/>
        <v>0.04</v>
      </c>
      <c r="H11" s="24">
        <f t="shared" ref="H11:H40" si="16">I11+L11</f>
        <v>0.15</v>
      </c>
      <c r="I11" s="24">
        <f t="shared" si="5"/>
        <v>0.03</v>
      </c>
      <c r="J11" s="38">
        <v>0.03</v>
      </c>
      <c r="K11" s="35"/>
      <c r="L11" s="38">
        <v>0.12</v>
      </c>
      <c r="M11" s="24">
        <f t="shared" si="6"/>
        <v>0</v>
      </c>
      <c r="N11" s="39">
        <f t="shared" si="7"/>
        <v>0</v>
      </c>
      <c r="O11" s="40"/>
      <c r="P11" s="41"/>
      <c r="Q11" s="40"/>
      <c r="R11" s="24">
        <f t="shared" si="8"/>
        <v>0</v>
      </c>
      <c r="S11" s="64">
        <f t="shared" si="9"/>
        <v>0</v>
      </c>
      <c r="T11" s="45"/>
      <c r="U11" s="45"/>
      <c r="V11" s="45"/>
      <c r="W11" s="40">
        <v>0.01</v>
      </c>
      <c r="X11" s="65">
        <f t="shared" si="10"/>
        <v>0.04</v>
      </c>
      <c r="Y11" s="38"/>
      <c r="Z11" s="38">
        <v>0.04</v>
      </c>
      <c r="AA11" s="75">
        <v>0.04</v>
      </c>
      <c r="AB11" s="76"/>
      <c r="AC11" s="76"/>
      <c r="AD11" s="77">
        <f t="shared" si="11"/>
        <v>0</v>
      </c>
      <c r="AE11" s="78"/>
      <c r="AF11" s="78"/>
      <c r="AG11" s="90"/>
    </row>
    <row r="12" s="4" customFormat="1" ht="21" customHeight="1" spans="1:33">
      <c r="A12" s="22" t="s">
        <v>30</v>
      </c>
      <c r="B12" s="23">
        <f t="shared" si="12"/>
        <v>0.155</v>
      </c>
      <c r="C12" s="24">
        <f t="shared" si="3"/>
        <v>0.09</v>
      </c>
      <c r="D12" s="25">
        <f t="shared" si="13"/>
        <v>0.09</v>
      </c>
      <c r="E12" s="25">
        <f t="shared" si="14"/>
        <v>0</v>
      </c>
      <c r="F12" s="26">
        <f t="shared" si="15"/>
        <v>0</v>
      </c>
      <c r="G12" s="25">
        <f t="shared" si="4"/>
        <v>0.065</v>
      </c>
      <c r="H12" s="24">
        <f t="shared" si="16"/>
        <v>0.08</v>
      </c>
      <c r="I12" s="24">
        <f t="shared" si="5"/>
        <v>0.08</v>
      </c>
      <c r="J12" s="38">
        <v>0.08</v>
      </c>
      <c r="K12" s="42"/>
      <c r="L12" s="43"/>
      <c r="M12" s="24">
        <f t="shared" si="6"/>
        <v>0</v>
      </c>
      <c r="N12" s="39">
        <f t="shared" si="7"/>
        <v>0</v>
      </c>
      <c r="O12" s="37"/>
      <c r="P12" s="44"/>
      <c r="Q12" s="37"/>
      <c r="R12" s="24">
        <f t="shared" si="8"/>
        <v>0</v>
      </c>
      <c r="S12" s="64">
        <f t="shared" si="9"/>
        <v>0</v>
      </c>
      <c r="T12" s="66"/>
      <c r="U12" s="45"/>
      <c r="V12" s="45"/>
      <c r="W12" s="37">
        <v>0.01</v>
      </c>
      <c r="X12" s="65">
        <f t="shared" si="10"/>
        <v>0.065</v>
      </c>
      <c r="Y12" s="79">
        <v>0.065</v>
      </c>
      <c r="Z12" s="38"/>
      <c r="AA12" s="75"/>
      <c r="AB12" s="80"/>
      <c r="AC12" s="80"/>
      <c r="AD12" s="77">
        <f t="shared" si="11"/>
        <v>725</v>
      </c>
      <c r="AE12" s="78">
        <v>125</v>
      </c>
      <c r="AF12" s="78">
        <v>500</v>
      </c>
      <c r="AG12" s="90">
        <v>100</v>
      </c>
    </row>
    <row r="13" s="4" customFormat="1" ht="21" customHeight="1" spans="1:33">
      <c r="A13" s="22" t="s">
        <v>31</v>
      </c>
      <c r="B13" s="23">
        <f t="shared" si="12"/>
        <v>1.05</v>
      </c>
      <c r="C13" s="24">
        <f t="shared" si="3"/>
        <v>0.35</v>
      </c>
      <c r="D13" s="25">
        <f t="shared" si="13"/>
        <v>0.35</v>
      </c>
      <c r="E13" s="25">
        <f t="shared" si="14"/>
        <v>0</v>
      </c>
      <c r="F13" s="26">
        <f t="shared" si="15"/>
        <v>0.5</v>
      </c>
      <c r="G13" s="25">
        <f t="shared" si="4"/>
        <v>0.2</v>
      </c>
      <c r="H13" s="24">
        <f t="shared" si="16"/>
        <v>0.75</v>
      </c>
      <c r="I13" s="24">
        <f t="shared" si="5"/>
        <v>0.25</v>
      </c>
      <c r="J13" s="38">
        <v>0.25</v>
      </c>
      <c r="K13" s="42"/>
      <c r="L13" s="43">
        <v>0.5</v>
      </c>
      <c r="M13" s="24">
        <f t="shared" si="6"/>
        <v>0</v>
      </c>
      <c r="N13" s="39">
        <f t="shared" si="7"/>
        <v>0</v>
      </c>
      <c r="O13" s="37"/>
      <c r="P13" s="44"/>
      <c r="Q13" s="37"/>
      <c r="R13" s="24">
        <f t="shared" si="8"/>
        <v>0</v>
      </c>
      <c r="S13" s="64">
        <f t="shared" si="9"/>
        <v>0</v>
      </c>
      <c r="T13" s="66"/>
      <c r="U13" s="45"/>
      <c r="V13" s="45"/>
      <c r="W13" s="37">
        <v>0.1</v>
      </c>
      <c r="X13" s="65">
        <f t="shared" si="10"/>
        <v>0.2</v>
      </c>
      <c r="Y13" s="43">
        <v>0.12</v>
      </c>
      <c r="Z13" s="38">
        <v>0.08</v>
      </c>
      <c r="AA13" s="75">
        <v>0.08</v>
      </c>
      <c r="AB13" s="80">
        <v>0.5</v>
      </c>
      <c r="AC13" s="80"/>
      <c r="AD13" s="77">
        <f t="shared" si="11"/>
        <v>500</v>
      </c>
      <c r="AE13" s="78"/>
      <c r="AF13" s="78">
        <v>500</v>
      </c>
      <c r="AG13" s="90"/>
    </row>
    <row r="14" s="4" customFormat="1" ht="21" customHeight="1" spans="1:33">
      <c r="A14" s="22" t="s">
        <v>32</v>
      </c>
      <c r="B14" s="23">
        <f t="shared" si="12"/>
        <v>0.72</v>
      </c>
      <c r="C14" s="24">
        <f t="shared" si="3"/>
        <v>0.14</v>
      </c>
      <c r="D14" s="25">
        <f t="shared" si="13"/>
        <v>0.14</v>
      </c>
      <c r="E14" s="25">
        <f t="shared" si="14"/>
        <v>0</v>
      </c>
      <c r="F14" s="26">
        <f t="shared" si="15"/>
        <v>0.5</v>
      </c>
      <c r="G14" s="25">
        <f t="shared" si="4"/>
        <v>0.08</v>
      </c>
      <c r="H14" s="24">
        <f t="shared" si="16"/>
        <v>0.62</v>
      </c>
      <c r="I14" s="24">
        <f t="shared" si="5"/>
        <v>0.12</v>
      </c>
      <c r="J14" s="38">
        <v>0.12</v>
      </c>
      <c r="K14" s="42"/>
      <c r="L14" s="43">
        <v>0.5</v>
      </c>
      <c r="M14" s="24">
        <f t="shared" si="6"/>
        <v>0</v>
      </c>
      <c r="N14" s="39">
        <f t="shared" si="7"/>
        <v>0</v>
      </c>
      <c r="O14" s="37"/>
      <c r="P14" s="44"/>
      <c r="Q14" s="37"/>
      <c r="R14" s="24">
        <f t="shared" si="8"/>
        <v>0</v>
      </c>
      <c r="S14" s="64">
        <f t="shared" ref="S14:S40" si="17">SUM(T14:U14)</f>
        <v>0</v>
      </c>
      <c r="T14" s="45"/>
      <c r="U14" s="45"/>
      <c r="V14" s="45"/>
      <c r="W14" s="37">
        <v>0.02</v>
      </c>
      <c r="X14" s="65">
        <f t="shared" si="10"/>
        <v>0.08</v>
      </c>
      <c r="Y14" s="43"/>
      <c r="Z14" s="38">
        <v>0.08</v>
      </c>
      <c r="AA14" s="75">
        <v>0.08</v>
      </c>
      <c r="AB14" s="80"/>
      <c r="AC14" s="80"/>
      <c r="AD14" s="77">
        <f t="shared" si="11"/>
        <v>0</v>
      </c>
      <c r="AE14" s="80"/>
      <c r="AF14" s="80"/>
      <c r="AG14" s="80"/>
    </row>
    <row r="15" s="4" customFormat="1" ht="21" customHeight="1" spans="1:33">
      <c r="A15" s="22" t="s">
        <v>33</v>
      </c>
      <c r="B15" s="23">
        <f t="shared" si="12"/>
        <v>0.3</v>
      </c>
      <c r="C15" s="24">
        <f t="shared" si="3"/>
        <v>0.15</v>
      </c>
      <c r="D15" s="25">
        <f t="shared" si="13"/>
        <v>0.15</v>
      </c>
      <c r="E15" s="25">
        <f t="shared" si="14"/>
        <v>0</v>
      </c>
      <c r="F15" s="26">
        <f t="shared" si="15"/>
        <v>0.15</v>
      </c>
      <c r="G15" s="25">
        <f t="shared" si="4"/>
        <v>0</v>
      </c>
      <c r="H15" s="24">
        <f t="shared" si="16"/>
        <v>0.3</v>
      </c>
      <c r="I15" s="24">
        <f t="shared" si="5"/>
        <v>0.15</v>
      </c>
      <c r="J15" s="45">
        <v>0.15</v>
      </c>
      <c r="K15" s="45"/>
      <c r="L15" s="45">
        <v>0.15</v>
      </c>
      <c r="M15" s="24">
        <f t="shared" si="6"/>
        <v>0</v>
      </c>
      <c r="N15" s="39">
        <f t="shared" ref="N15:N40" si="18">SUM(O15:P15)</f>
        <v>0</v>
      </c>
      <c r="O15" s="45"/>
      <c r="P15" s="45"/>
      <c r="Q15" s="45"/>
      <c r="R15" s="24">
        <f t="shared" ref="R15:R40" si="19">S15+V15</f>
        <v>0</v>
      </c>
      <c r="S15" s="64">
        <f t="shared" si="17"/>
        <v>0</v>
      </c>
      <c r="T15" s="45"/>
      <c r="U15" s="45"/>
      <c r="V15" s="45"/>
      <c r="W15" s="45"/>
      <c r="X15" s="65">
        <f t="shared" si="10"/>
        <v>0</v>
      </c>
      <c r="Y15" s="45"/>
      <c r="Z15" s="45"/>
      <c r="AA15" s="45">
        <v>0.15</v>
      </c>
      <c r="AB15" s="30"/>
      <c r="AC15" s="81"/>
      <c r="AD15" s="77">
        <f t="shared" si="11"/>
        <v>0</v>
      </c>
      <c r="AE15" s="82"/>
      <c r="AF15" s="80"/>
      <c r="AG15" s="80"/>
    </row>
    <row r="16" s="5" customFormat="1" ht="21" customHeight="1" spans="1:33">
      <c r="A16" s="20" t="s">
        <v>34</v>
      </c>
      <c r="B16" s="27">
        <f t="shared" ref="B16:G16" si="20">SUM(B17:B20)</f>
        <v>4.81</v>
      </c>
      <c r="C16" s="27">
        <f t="shared" si="20"/>
        <v>1.852</v>
      </c>
      <c r="D16" s="27">
        <f t="shared" si="20"/>
        <v>1.516</v>
      </c>
      <c r="E16" s="27">
        <f t="shared" si="20"/>
        <v>0.336</v>
      </c>
      <c r="F16" s="27">
        <f t="shared" si="20"/>
        <v>2.282</v>
      </c>
      <c r="G16" s="27">
        <f t="shared" si="20"/>
        <v>0.676</v>
      </c>
      <c r="H16" s="27">
        <f t="shared" ref="D16:J16" si="21">SUM(H17:H20)</f>
        <v>3.608</v>
      </c>
      <c r="I16" s="27">
        <f t="shared" si="21"/>
        <v>1.326</v>
      </c>
      <c r="J16" s="27">
        <f t="shared" si="21"/>
        <v>1.31</v>
      </c>
      <c r="K16" s="27">
        <f t="shared" ref="K16:AB16" si="22">SUM(K17:K20)</f>
        <v>0.016</v>
      </c>
      <c r="L16" s="27">
        <f t="shared" si="22"/>
        <v>2.282</v>
      </c>
      <c r="M16" s="27">
        <f t="shared" si="22"/>
        <v>0.35</v>
      </c>
      <c r="N16" s="27">
        <f t="shared" si="22"/>
        <v>0.35</v>
      </c>
      <c r="O16" s="27">
        <f t="shared" si="22"/>
        <v>0.03</v>
      </c>
      <c r="P16" s="27">
        <f t="shared" si="22"/>
        <v>0.32</v>
      </c>
      <c r="Q16" s="27">
        <f t="shared" si="22"/>
        <v>0</v>
      </c>
      <c r="R16" s="27">
        <f t="shared" si="22"/>
        <v>0</v>
      </c>
      <c r="S16" s="27">
        <f t="shared" si="22"/>
        <v>0</v>
      </c>
      <c r="T16" s="27">
        <f t="shared" si="22"/>
        <v>0</v>
      </c>
      <c r="U16" s="27">
        <f t="shared" si="22"/>
        <v>0</v>
      </c>
      <c r="V16" s="27">
        <f t="shared" si="22"/>
        <v>0</v>
      </c>
      <c r="W16" s="27">
        <f t="shared" si="22"/>
        <v>0.176</v>
      </c>
      <c r="X16" s="27">
        <f t="shared" si="22"/>
        <v>0.676</v>
      </c>
      <c r="Y16" s="27">
        <f t="shared" si="22"/>
        <v>0.454</v>
      </c>
      <c r="Z16" s="27">
        <f t="shared" si="22"/>
        <v>0.222</v>
      </c>
      <c r="AA16" s="27">
        <f t="shared" si="22"/>
        <v>1.27</v>
      </c>
      <c r="AB16" s="27">
        <f t="shared" si="22"/>
        <v>1.5</v>
      </c>
      <c r="AC16" s="27">
        <f t="shared" ref="AB16:AG16" si="23">SUM(AC17:AC20)</f>
        <v>0</v>
      </c>
      <c r="AD16" s="27">
        <f t="shared" si="23"/>
        <v>14538.77</v>
      </c>
      <c r="AE16" s="27">
        <f t="shared" si="23"/>
        <v>665</v>
      </c>
      <c r="AF16" s="27">
        <f t="shared" si="23"/>
        <v>3985</v>
      </c>
      <c r="AG16" s="27">
        <f t="shared" si="23"/>
        <v>9888.77</v>
      </c>
    </row>
    <row r="17" s="6" customFormat="1" ht="21" customHeight="1" spans="1:34">
      <c r="A17" s="22" t="s">
        <v>35</v>
      </c>
      <c r="B17" s="23">
        <f t="shared" si="12"/>
        <v>0.18</v>
      </c>
      <c r="C17" s="24">
        <f t="shared" ref="C16:C40" si="24">SUM(D17:E17)</f>
        <v>0.08</v>
      </c>
      <c r="D17" s="25">
        <f t="shared" si="13"/>
        <v>0.08</v>
      </c>
      <c r="E17" s="25">
        <f t="shared" si="14"/>
        <v>0</v>
      </c>
      <c r="F17" s="26">
        <f t="shared" si="15"/>
        <v>0.1</v>
      </c>
      <c r="G17" s="25">
        <f t="shared" ref="G17:G20" si="25">X17</f>
        <v>0</v>
      </c>
      <c r="H17" s="24">
        <f t="shared" si="16"/>
        <v>0.18</v>
      </c>
      <c r="I17" s="24">
        <f t="shared" ref="I16:I40" si="26">SUM(J17:K17)</f>
        <v>0.08</v>
      </c>
      <c r="J17" s="46">
        <v>0.08</v>
      </c>
      <c r="K17" s="47"/>
      <c r="L17" s="47">
        <v>0.1</v>
      </c>
      <c r="M17" s="24">
        <f t="shared" ref="M16:M40" si="27">N17+Q17</f>
        <v>0</v>
      </c>
      <c r="N17" s="39">
        <f t="shared" si="18"/>
        <v>0</v>
      </c>
      <c r="O17" s="46"/>
      <c r="P17" s="46"/>
      <c r="Q17" s="46"/>
      <c r="R17" s="24">
        <f t="shared" si="19"/>
        <v>0</v>
      </c>
      <c r="S17" s="64">
        <f t="shared" si="17"/>
        <v>0</v>
      </c>
      <c r="T17" s="45"/>
      <c r="U17" s="45"/>
      <c r="V17" s="45"/>
      <c r="W17" s="47"/>
      <c r="X17" s="65">
        <f t="shared" ref="X16:X40" si="28">SUM(Y17:Z17)</f>
        <v>0</v>
      </c>
      <c r="Y17" s="47"/>
      <c r="Z17" s="47"/>
      <c r="AA17" s="47">
        <v>0.1</v>
      </c>
      <c r="AB17" s="47"/>
      <c r="AC17" s="47"/>
      <c r="AD17" s="77">
        <f t="shared" si="11"/>
        <v>700</v>
      </c>
      <c r="AE17" s="47"/>
      <c r="AF17" s="83">
        <v>400</v>
      </c>
      <c r="AG17" s="52">
        <v>300</v>
      </c>
      <c r="AH17" s="91"/>
    </row>
    <row r="18" s="6" customFormat="1" ht="21" customHeight="1" spans="1:34">
      <c r="A18" s="22" t="s">
        <v>36</v>
      </c>
      <c r="B18" s="23">
        <f t="shared" si="12"/>
        <v>0.596</v>
      </c>
      <c r="C18" s="24">
        <f t="shared" si="24"/>
        <v>0.166</v>
      </c>
      <c r="D18" s="25">
        <f t="shared" si="13"/>
        <v>0.166</v>
      </c>
      <c r="E18" s="25">
        <f t="shared" si="14"/>
        <v>0</v>
      </c>
      <c r="F18" s="26">
        <f t="shared" si="15"/>
        <v>0.38</v>
      </c>
      <c r="G18" s="25">
        <f t="shared" si="25"/>
        <v>0.05</v>
      </c>
      <c r="H18" s="24">
        <f t="shared" si="16"/>
        <v>0.52</v>
      </c>
      <c r="I18" s="24">
        <f t="shared" si="26"/>
        <v>0.14</v>
      </c>
      <c r="J18" s="48">
        <v>0.14</v>
      </c>
      <c r="K18" s="48"/>
      <c r="L18" s="48">
        <v>0.38</v>
      </c>
      <c r="M18" s="24">
        <f t="shared" si="27"/>
        <v>0</v>
      </c>
      <c r="N18" s="39">
        <f t="shared" si="18"/>
        <v>0</v>
      </c>
      <c r="O18" s="49"/>
      <c r="P18" s="49"/>
      <c r="Q18" s="49"/>
      <c r="R18" s="24">
        <f t="shared" si="19"/>
        <v>0</v>
      </c>
      <c r="S18" s="64">
        <f t="shared" si="17"/>
        <v>0</v>
      </c>
      <c r="T18" s="59"/>
      <c r="U18" s="59"/>
      <c r="V18" s="59"/>
      <c r="W18" s="48">
        <v>0.026</v>
      </c>
      <c r="X18" s="65">
        <f t="shared" si="28"/>
        <v>0.05</v>
      </c>
      <c r="Y18" s="48">
        <v>0.05</v>
      </c>
      <c r="Z18" s="84"/>
      <c r="AA18" s="84">
        <v>0.08</v>
      </c>
      <c r="AB18" s="48"/>
      <c r="AC18" s="48"/>
      <c r="AD18" s="77">
        <f t="shared" si="11"/>
        <v>1780</v>
      </c>
      <c r="AE18" s="48"/>
      <c r="AF18" s="48">
        <v>510</v>
      </c>
      <c r="AG18" s="48">
        <v>1270</v>
      </c>
      <c r="AH18" s="92"/>
    </row>
    <row r="19" s="6" customFormat="1" ht="21" customHeight="1" spans="1:34">
      <c r="A19" s="22" t="s">
        <v>37</v>
      </c>
      <c r="B19" s="23">
        <f t="shared" si="12"/>
        <v>1.077</v>
      </c>
      <c r="C19" s="24">
        <f t="shared" si="24"/>
        <v>0.556</v>
      </c>
      <c r="D19" s="25">
        <f t="shared" si="13"/>
        <v>0.54</v>
      </c>
      <c r="E19" s="25">
        <f t="shared" si="14"/>
        <v>0.016</v>
      </c>
      <c r="F19" s="26">
        <f t="shared" si="15"/>
        <v>0.302</v>
      </c>
      <c r="G19" s="25">
        <f t="shared" si="25"/>
        <v>0.219</v>
      </c>
      <c r="H19" s="24">
        <f t="shared" si="16"/>
        <v>0.758</v>
      </c>
      <c r="I19" s="24">
        <f t="shared" si="26"/>
        <v>0.456</v>
      </c>
      <c r="J19" s="50">
        <v>0.44</v>
      </c>
      <c r="K19" s="50">
        <v>0.016</v>
      </c>
      <c r="L19" s="50">
        <v>0.302</v>
      </c>
      <c r="M19" s="24">
        <f t="shared" si="27"/>
        <v>0</v>
      </c>
      <c r="N19" s="39">
        <f t="shared" si="18"/>
        <v>0</v>
      </c>
      <c r="O19" s="51"/>
      <c r="P19" s="51"/>
      <c r="Q19" s="51"/>
      <c r="R19" s="24">
        <f t="shared" si="19"/>
        <v>0</v>
      </c>
      <c r="S19" s="64">
        <f t="shared" si="17"/>
        <v>0</v>
      </c>
      <c r="T19" s="45"/>
      <c r="U19" s="45"/>
      <c r="V19" s="45"/>
      <c r="W19" s="50">
        <v>0.1</v>
      </c>
      <c r="X19" s="65">
        <f t="shared" si="28"/>
        <v>0.219</v>
      </c>
      <c r="Y19" s="50">
        <v>0.207</v>
      </c>
      <c r="Z19" s="50">
        <v>0.012</v>
      </c>
      <c r="AA19" s="50">
        <v>0.5</v>
      </c>
      <c r="AB19" s="50">
        <v>1</v>
      </c>
      <c r="AC19" s="50"/>
      <c r="AD19" s="77">
        <f t="shared" si="11"/>
        <v>3593.77</v>
      </c>
      <c r="AE19" s="50"/>
      <c r="AF19" s="50">
        <v>1175</v>
      </c>
      <c r="AG19" s="50">
        <v>2418.77</v>
      </c>
      <c r="AH19" s="50">
        <v>390.6</v>
      </c>
    </row>
    <row r="20" s="6" customFormat="1" ht="21" customHeight="1" spans="1:34">
      <c r="A20" s="28" t="s">
        <v>38</v>
      </c>
      <c r="B20" s="23">
        <f t="shared" si="12"/>
        <v>2.957</v>
      </c>
      <c r="C20" s="24">
        <f t="shared" si="24"/>
        <v>1.05</v>
      </c>
      <c r="D20" s="25">
        <f t="shared" si="13"/>
        <v>0.73</v>
      </c>
      <c r="E20" s="25">
        <f t="shared" si="14"/>
        <v>0.32</v>
      </c>
      <c r="F20" s="26">
        <f t="shared" si="15"/>
        <v>1.5</v>
      </c>
      <c r="G20" s="25">
        <f t="shared" si="25"/>
        <v>0.407</v>
      </c>
      <c r="H20" s="24">
        <f t="shared" si="16"/>
        <v>2.15</v>
      </c>
      <c r="I20" s="24">
        <f t="shared" si="26"/>
        <v>0.65</v>
      </c>
      <c r="J20" s="52">
        <v>0.65</v>
      </c>
      <c r="K20" s="52"/>
      <c r="L20" s="52">
        <v>1.5</v>
      </c>
      <c r="M20" s="24">
        <f t="shared" si="27"/>
        <v>0.35</v>
      </c>
      <c r="N20" s="39">
        <f t="shared" si="18"/>
        <v>0.35</v>
      </c>
      <c r="O20" s="53">
        <v>0.03</v>
      </c>
      <c r="P20" s="53">
        <v>0.32</v>
      </c>
      <c r="Q20" s="53"/>
      <c r="R20" s="24">
        <f t="shared" si="19"/>
        <v>0</v>
      </c>
      <c r="S20" s="64">
        <f t="shared" si="17"/>
        <v>0</v>
      </c>
      <c r="T20" s="45"/>
      <c r="U20" s="45"/>
      <c r="V20" s="45"/>
      <c r="W20" s="52">
        <v>0.05</v>
      </c>
      <c r="X20" s="65">
        <f t="shared" si="28"/>
        <v>0.407</v>
      </c>
      <c r="Y20" s="52">
        <v>0.197</v>
      </c>
      <c r="Z20" s="52">
        <v>0.21</v>
      </c>
      <c r="AA20" s="52">
        <v>0.59</v>
      </c>
      <c r="AB20" s="52">
        <v>0.5</v>
      </c>
      <c r="AC20" s="52"/>
      <c r="AD20" s="77">
        <f t="shared" si="11"/>
        <v>8465</v>
      </c>
      <c r="AE20" s="52">
        <v>665</v>
      </c>
      <c r="AF20" s="52">
        <v>1900</v>
      </c>
      <c r="AG20" s="52">
        <v>5900</v>
      </c>
      <c r="AH20" s="91">
        <v>1000</v>
      </c>
    </row>
    <row r="21" s="7" customFormat="1" ht="21" customHeight="1" spans="1:33">
      <c r="A21" s="29" t="s">
        <v>39</v>
      </c>
      <c r="B21" s="27">
        <f t="shared" ref="B21:G21" si="29">SUM(B23:B27)</f>
        <v>14.143</v>
      </c>
      <c r="C21" s="27">
        <f t="shared" si="29"/>
        <v>6.21</v>
      </c>
      <c r="D21" s="27">
        <f t="shared" si="29"/>
        <v>6.21</v>
      </c>
      <c r="E21" s="27">
        <f t="shared" si="29"/>
        <v>0</v>
      </c>
      <c r="F21" s="27">
        <f t="shared" si="29"/>
        <v>6.37</v>
      </c>
      <c r="G21" s="27">
        <f t="shared" si="29"/>
        <v>1.563</v>
      </c>
      <c r="H21" s="27">
        <f t="shared" ref="D21:L21" si="30">SUM(H23:H27)</f>
        <v>1.59</v>
      </c>
      <c r="I21" s="27">
        <f t="shared" si="30"/>
        <v>0.99</v>
      </c>
      <c r="J21" s="27">
        <f t="shared" si="30"/>
        <v>0.99</v>
      </c>
      <c r="K21" s="27">
        <f t="shared" si="30"/>
        <v>0</v>
      </c>
      <c r="L21" s="27">
        <f t="shared" si="30"/>
        <v>0.6</v>
      </c>
      <c r="M21" s="27">
        <f t="shared" ref="M21:AA21" si="31">SUM(M23:M27)</f>
        <v>9.46</v>
      </c>
      <c r="N21" s="27">
        <f t="shared" si="31"/>
        <v>3.69</v>
      </c>
      <c r="O21" s="27">
        <f t="shared" si="31"/>
        <v>3.69</v>
      </c>
      <c r="P21" s="27">
        <f t="shared" si="31"/>
        <v>0</v>
      </c>
      <c r="Q21" s="27">
        <f t="shared" si="31"/>
        <v>5.77</v>
      </c>
      <c r="R21" s="27">
        <f t="shared" si="31"/>
        <v>0</v>
      </c>
      <c r="S21" s="27">
        <f t="shared" si="31"/>
        <v>0</v>
      </c>
      <c r="T21" s="27">
        <f t="shared" si="31"/>
        <v>0</v>
      </c>
      <c r="U21" s="27">
        <f t="shared" si="31"/>
        <v>0</v>
      </c>
      <c r="V21" s="27">
        <f t="shared" si="31"/>
        <v>0</v>
      </c>
      <c r="W21" s="27">
        <f t="shared" si="31"/>
        <v>1.53</v>
      </c>
      <c r="X21" s="27">
        <f t="shared" si="31"/>
        <v>1.563</v>
      </c>
      <c r="Y21" s="27">
        <f t="shared" si="31"/>
        <v>0.363</v>
      </c>
      <c r="Z21" s="27">
        <f t="shared" si="31"/>
        <v>1.2</v>
      </c>
      <c r="AA21" s="27">
        <f t="shared" si="31"/>
        <v>9.75</v>
      </c>
      <c r="AB21" s="27">
        <f t="shared" ref="AB21:AG21" si="32">SUM(AB23:AB27)</f>
        <v>5</v>
      </c>
      <c r="AC21" s="27">
        <f t="shared" si="32"/>
        <v>10</v>
      </c>
      <c r="AD21" s="27">
        <f t="shared" si="32"/>
        <v>4255</v>
      </c>
      <c r="AE21" s="27">
        <f t="shared" si="32"/>
        <v>2950</v>
      </c>
      <c r="AF21" s="27">
        <f t="shared" si="32"/>
        <v>1305</v>
      </c>
      <c r="AG21" s="27">
        <f t="shared" si="32"/>
        <v>0</v>
      </c>
    </row>
    <row r="22" s="4" customFormat="1" ht="21" hidden="1" customHeight="1" spans="1:33">
      <c r="A22" s="30" t="s">
        <v>40</v>
      </c>
      <c r="B22" s="23">
        <f t="shared" si="12"/>
        <v>1.563</v>
      </c>
      <c r="C22" s="24">
        <f t="shared" si="24"/>
        <v>0</v>
      </c>
      <c r="D22" s="25">
        <f t="shared" si="13"/>
        <v>0</v>
      </c>
      <c r="E22" s="25">
        <f t="shared" si="14"/>
        <v>0</v>
      </c>
      <c r="F22" s="26">
        <f t="shared" si="15"/>
        <v>0</v>
      </c>
      <c r="G22" s="25">
        <f>X21</f>
        <v>1.563</v>
      </c>
      <c r="H22" s="24">
        <f t="shared" si="16"/>
        <v>0</v>
      </c>
      <c r="I22" s="24">
        <f t="shared" si="26"/>
        <v>0</v>
      </c>
      <c r="J22" s="45"/>
      <c r="K22" s="45"/>
      <c r="L22" s="45"/>
      <c r="M22" s="24">
        <f t="shared" si="27"/>
        <v>0</v>
      </c>
      <c r="N22" s="39">
        <f t="shared" si="18"/>
        <v>0</v>
      </c>
      <c r="O22" s="54"/>
      <c r="P22" s="54"/>
      <c r="Q22" s="54"/>
      <c r="R22" s="24">
        <f t="shared" si="19"/>
        <v>0</v>
      </c>
      <c r="S22" s="64">
        <f t="shared" si="17"/>
        <v>0</v>
      </c>
      <c r="T22" s="45"/>
      <c r="U22" s="45"/>
      <c r="V22" s="45"/>
      <c r="W22" s="45"/>
      <c r="X22" s="65">
        <f t="shared" si="28"/>
        <v>0</v>
      </c>
      <c r="Y22" s="45"/>
      <c r="Z22" s="45"/>
      <c r="AA22" s="45"/>
      <c r="AB22" s="85"/>
      <c r="AC22" s="85"/>
      <c r="AD22" s="77">
        <f t="shared" si="11"/>
        <v>0</v>
      </c>
      <c r="AE22" s="85"/>
      <c r="AF22" s="85"/>
      <c r="AG22" s="85"/>
    </row>
    <row r="23" s="4" customFormat="1" ht="21" customHeight="1" spans="1:33">
      <c r="A23" s="30" t="s">
        <v>41</v>
      </c>
      <c r="B23" s="23">
        <f t="shared" si="12"/>
        <v>1.6</v>
      </c>
      <c r="C23" s="24">
        <f t="shared" si="24"/>
        <v>0.72</v>
      </c>
      <c r="D23" s="25">
        <f t="shared" si="13"/>
        <v>0.72</v>
      </c>
      <c r="E23" s="25">
        <f t="shared" si="14"/>
        <v>0</v>
      </c>
      <c r="F23" s="26">
        <f t="shared" si="15"/>
        <v>0.8</v>
      </c>
      <c r="G23" s="25">
        <f t="shared" ref="G23:G27" si="33">X23</f>
        <v>0.08</v>
      </c>
      <c r="H23" s="24">
        <f t="shared" si="16"/>
        <v>0.95</v>
      </c>
      <c r="I23" s="24">
        <f t="shared" si="26"/>
        <v>0.5</v>
      </c>
      <c r="J23" s="55">
        <v>0.5</v>
      </c>
      <c r="K23" s="55"/>
      <c r="L23" s="55">
        <v>0.45</v>
      </c>
      <c r="M23" s="24">
        <f t="shared" si="27"/>
        <v>0.49</v>
      </c>
      <c r="N23" s="39">
        <f t="shared" si="18"/>
        <v>0.14</v>
      </c>
      <c r="O23" s="56">
        <v>0.14</v>
      </c>
      <c r="P23" s="56"/>
      <c r="Q23" s="56">
        <v>0.35</v>
      </c>
      <c r="R23" s="24">
        <f t="shared" si="19"/>
        <v>0</v>
      </c>
      <c r="S23" s="64">
        <f t="shared" si="17"/>
        <v>0</v>
      </c>
      <c r="T23" s="45"/>
      <c r="U23" s="45"/>
      <c r="V23" s="45"/>
      <c r="W23" s="55">
        <v>0.08</v>
      </c>
      <c r="X23" s="65">
        <f t="shared" si="28"/>
        <v>0.08</v>
      </c>
      <c r="Y23" s="55">
        <v>0.05</v>
      </c>
      <c r="Z23" s="55">
        <v>0.03</v>
      </c>
      <c r="AA23" s="55"/>
      <c r="AB23" s="56"/>
      <c r="AC23" s="55"/>
      <c r="AD23" s="77">
        <f t="shared" si="11"/>
        <v>2305</v>
      </c>
      <c r="AE23" s="55">
        <v>1950</v>
      </c>
      <c r="AF23" s="55">
        <v>355</v>
      </c>
      <c r="AG23" s="55"/>
    </row>
    <row r="24" s="4" customFormat="1" ht="21" customHeight="1" spans="1:33">
      <c r="A24" s="30" t="s">
        <v>42</v>
      </c>
      <c r="B24" s="23">
        <f t="shared" si="12"/>
        <v>1.61</v>
      </c>
      <c r="C24" s="24">
        <f t="shared" si="24"/>
        <v>0.73</v>
      </c>
      <c r="D24" s="25">
        <f t="shared" si="13"/>
        <v>0.73</v>
      </c>
      <c r="E24" s="25">
        <f t="shared" si="14"/>
        <v>0</v>
      </c>
      <c r="F24" s="26">
        <f t="shared" si="15"/>
        <v>0.15</v>
      </c>
      <c r="G24" s="25">
        <f t="shared" si="33"/>
        <v>0.73</v>
      </c>
      <c r="H24" s="24">
        <f t="shared" si="16"/>
        <v>0.64</v>
      </c>
      <c r="I24" s="24">
        <f t="shared" si="26"/>
        <v>0.49</v>
      </c>
      <c r="J24" s="55">
        <v>0.49</v>
      </c>
      <c r="K24" s="55"/>
      <c r="L24" s="55">
        <v>0.15</v>
      </c>
      <c r="M24" s="24">
        <f t="shared" si="27"/>
        <v>0</v>
      </c>
      <c r="N24" s="39">
        <f t="shared" si="18"/>
        <v>0</v>
      </c>
      <c r="O24" s="56"/>
      <c r="P24" s="56"/>
      <c r="Q24" s="56"/>
      <c r="R24" s="24">
        <f t="shared" si="19"/>
        <v>0</v>
      </c>
      <c r="S24" s="64">
        <f t="shared" si="17"/>
        <v>0</v>
      </c>
      <c r="T24" s="45"/>
      <c r="U24" s="45"/>
      <c r="V24" s="45"/>
      <c r="W24" s="55">
        <v>0.24</v>
      </c>
      <c r="X24" s="65">
        <f t="shared" si="28"/>
        <v>0.73</v>
      </c>
      <c r="Y24" s="55"/>
      <c r="Z24" s="55">
        <v>0.73</v>
      </c>
      <c r="AA24" s="55"/>
      <c r="AB24" s="55"/>
      <c r="AC24" s="55"/>
      <c r="AD24" s="77">
        <f t="shared" si="11"/>
        <v>0</v>
      </c>
      <c r="AE24" s="55"/>
      <c r="AF24" s="55"/>
      <c r="AG24" s="55"/>
    </row>
    <row r="25" s="4" customFormat="1" ht="21" customHeight="1" spans="1:33">
      <c r="A25" s="30" t="s">
        <v>43</v>
      </c>
      <c r="B25" s="23">
        <f t="shared" si="12"/>
        <v>2.32</v>
      </c>
      <c r="C25" s="24">
        <f t="shared" si="24"/>
        <v>1.5</v>
      </c>
      <c r="D25" s="25">
        <f t="shared" si="13"/>
        <v>1.5</v>
      </c>
      <c r="E25" s="25">
        <f t="shared" si="14"/>
        <v>0</v>
      </c>
      <c r="F25" s="26">
        <f t="shared" si="15"/>
        <v>0.67</v>
      </c>
      <c r="G25" s="25">
        <f t="shared" si="33"/>
        <v>0.15</v>
      </c>
      <c r="H25" s="24">
        <f t="shared" si="16"/>
        <v>0</v>
      </c>
      <c r="I25" s="24">
        <f t="shared" si="26"/>
        <v>0</v>
      </c>
      <c r="J25" s="55"/>
      <c r="K25" s="55"/>
      <c r="L25" s="55"/>
      <c r="M25" s="24">
        <f t="shared" si="27"/>
        <v>1.82</v>
      </c>
      <c r="N25" s="39">
        <f t="shared" si="18"/>
        <v>1.15</v>
      </c>
      <c r="O25" s="55">
        <v>1.15</v>
      </c>
      <c r="P25" s="55"/>
      <c r="Q25" s="55">
        <v>0.67</v>
      </c>
      <c r="R25" s="24">
        <f t="shared" si="19"/>
        <v>0</v>
      </c>
      <c r="S25" s="64">
        <f t="shared" si="17"/>
        <v>0</v>
      </c>
      <c r="T25" s="45"/>
      <c r="U25" s="45"/>
      <c r="V25" s="45"/>
      <c r="W25" s="55">
        <v>0.35</v>
      </c>
      <c r="X25" s="65">
        <f t="shared" si="28"/>
        <v>0.15</v>
      </c>
      <c r="Y25" s="55"/>
      <c r="Z25" s="55">
        <v>0.15</v>
      </c>
      <c r="AA25" s="55"/>
      <c r="AB25" s="55"/>
      <c r="AC25" s="55">
        <v>10</v>
      </c>
      <c r="AD25" s="77">
        <f t="shared" si="11"/>
        <v>0</v>
      </c>
      <c r="AE25" s="55"/>
      <c r="AF25" s="55"/>
      <c r="AG25" s="55"/>
    </row>
    <row r="26" s="4" customFormat="1" ht="21" customHeight="1" spans="1:33">
      <c r="A26" s="30" t="s">
        <v>44</v>
      </c>
      <c r="B26" s="23">
        <f t="shared" si="12"/>
        <v>7.65</v>
      </c>
      <c r="C26" s="24">
        <f t="shared" si="24"/>
        <v>2.5</v>
      </c>
      <c r="D26" s="25">
        <f t="shared" si="13"/>
        <v>2.5</v>
      </c>
      <c r="E26" s="25">
        <f t="shared" si="14"/>
        <v>0</v>
      </c>
      <c r="F26" s="26">
        <f t="shared" si="15"/>
        <v>4.75</v>
      </c>
      <c r="G26" s="25">
        <f t="shared" si="33"/>
        <v>0.4</v>
      </c>
      <c r="H26" s="24">
        <f t="shared" si="16"/>
        <v>0</v>
      </c>
      <c r="I26" s="24">
        <f t="shared" si="26"/>
        <v>0</v>
      </c>
      <c r="J26" s="55"/>
      <c r="K26" s="55"/>
      <c r="L26" s="55"/>
      <c r="M26" s="24">
        <f t="shared" si="27"/>
        <v>6.75</v>
      </c>
      <c r="N26" s="39">
        <f t="shared" si="18"/>
        <v>2</v>
      </c>
      <c r="O26" s="55">
        <v>2</v>
      </c>
      <c r="P26" s="55"/>
      <c r="Q26" s="55">
        <v>4.75</v>
      </c>
      <c r="R26" s="24">
        <f t="shared" si="19"/>
        <v>0</v>
      </c>
      <c r="S26" s="64">
        <f t="shared" si="17"/>
        <v>0</v>
      </c>
      <c r="T26" s="45"/>
      <c r="U26" s="45"/>
      <c r="V26" s="45"/>
      <c r="W26" s="55">
        <v>0.5</v>
      </c>
      <c r="X26" s="65">
        <f t="shared" si="28"/>
        <v>0.4</v>
      </c>
      <c r="Y26" s="55">
        <v>0.25</v>
      </c>
      <c r="Z26" s="55">
        <v>0.15</v>
      </c>
      <c r="AA26" s="55">
        <v>9</v>
      </c>
      <c r="AB26" s="86">
        <v>5</v>
      </c>
      <c r="AC26" s="86"/>
      <c r="AD26" s="77">
        <f t="shared" si="11"/>
        <v>1950</v>
      </c>
      <c r="AE26" s="86">
        <v>1000</v>
      </c>
      <c r="AF26" s="86">
        <v>950</v>
      </c>
      <c r="AG26" s="86"/>
    </row>
    <row r="27" s="4" customFormat="1" ht="21" customHeight="1" spans="1:33">
      <c r="A27" s="30" t="s">
        <v>45</v>
      </c>
      <c r="B27" s="23">
        <f t="shared" si="12"/>
        <v>0.963</v>
      </c>
      <c r="C27" s="24">
        <f t="shared" si="24"/>
        <v>0.76</v>
      </c>
      <c r="D27" s="25">
        <f t="shared" si="13"/>
        <v>0.76</v>
      </c>
      <c r="E27" s="25">
        <f t="shared" si="14"/>
        <v>0</v>
      </c>
      <c r="F27" s="26">
        <f t="shared" si="15"/>
        <v>0</v>
      </c>
      <c r="G27" s="25">
        <f t="shared" si="33"/>
        <v>0.203</v>
      </c>
      <c r="H27" s="24">
        <f t="shared" si="16"/>
        <v>0</v>
      </c>
      <c r="I27" s="24">
        <f t="shared" si="26"/>
        <v>0</v>
      </c>
      <c r="J27" s="57"/>
      <c r="K27" s="57"/>
      <c r="L27" s="57"/>
      <c r="M27" s="24">
        <f t="shared" si="27"/>
        <v>0.4</v>
      </c>
      <c r="N27" s="39">
        <f t="shared" si="18"/>
        <v>0.4</v>
      </c>
      <c r="O27" s="57">
        <v>0.4</v>
      </c>
      <c r="P27" s="57"/>
      <c r="Q27" s="57"/>
      <c r="R27" s="24">
        <f t="shared" si="19"/>
        <v>0</v>
      </c>
      <c r="S27" s="64">
        <f t="shared" si="17"/>
        <v>0</v>
      </c>
      <c r="T27" s="45"/>
      <c r="U27" s="45"/>
      <c r="V27" s="45"/>
      <c r="W27" s="57">
        <v>0.36</v>
      </c>
      <c r="X27" s="65">
        <f t="shared" si="28"/>
        <v>0.203</v>
      </c>
      <c r="Y27" s="57">
        <f>0.01+0.01+0.043</f>
        <v>0.063</v>
      </c>
      <c r="Z27" s="57">
        <f>(650+450+300)/10000</f>
        <v>0.14</v>
      </c>
      <c r="AA27" s="57">
        <f>(300+440+360)/10000+0.44+0.2</f>
        <v>0.75</v>
      </c>
      <c r="AB27" s="55"/>
      <c r="AC27" s="55"/>
      <c r="AD27" s="77">
        <f t="shared" si="11"/>
        <v>0</v>
      </c>
      <c r="AE27" s="55"/>
      <c r="AF27" s="55"/>
      <c r="AG27" s="55"/>
    </row>
    <row r="28" s="7" customFormat="1" ht="21" customHeight="1" spans="1:33">
      <c r="A28" s="31" t="s">
        <v>46</v>
      </c>
      <c r="B28" s="27">
        <f t="shared" ref="B28:G28" si="34">SUM(B29:B33)</f>
        <v>35.38</v>
      </c>
      <c r="C28" s="27">
        <f t="shared" si="34"/>
        <v>14.98</v>
      </c>
      <c r="D28" s="27">
        <f t="shared" si="34"/>
        <v>11.98</v>
      </c>
      <c r="E28" s="27">
        <f t="shared" si="34"/>
        <v>3</v>
      </c>
      <c r="F28" s="27">
        <f t="shared" si="34"/>
        <v>18</v>
      </c>
      <c r="G28" s="27">
        <f t="shared" si="34"/>
        <v>2.4</v>
      </c>
      <c r="H28" s="27">
        <f t="shared" ref="D28:L28" si="35">SUM(H29:H33)</f>
        <v>0</v>
      </c>
      <c r="I28" s="27">
        <f t="shared" si="35"/>
        <v>0</v>
      </c>
      <c r="J28" s="27">
        <f t="shared" si="35"/>
        <v>0</v>
      </c>
      <c r="K28" s="27">
        <f t="shared" si="35"/>
        <v>0</v>
      </c>
      <c r="L28" s="27">
        <f t="shared" si="35"/>
        <v>0</v>
      </c>
      <c r="M28" s="27">
        <f t="shared" ref="M28:AA28" si="36">SUM(M29:M33)</f>
        <v>0</v>
      </c>
      <c r="N28" s="27">
        <f t="shared" si="36"/>
        <v>0</v>
      </c>
      <c r="O28" s="27">
        <f t="shared" si="36"/>
        <v>0</v>
      </c>
      <c r="P28" s="27">
        <f t="shared" si="36"/>
        <v>0</v>
      </c>
      <c r="Q28" s="27">
        <f t="shared" si="36"/>
        <v>0</v>
      </c>
      <c r="R28" s="27">
        <f t="shared" si="36"/>
        <v>31.18</v>
      </c>
      <c r="S28" s="27">
        <f t="shared" si="36"/>
        <v>13.18</v>
      </c>
      <c r="T28" s="27">
        <f t="shared" si="36"/>
        <v>10.18</v>
      </c>
      <c r="U28" s="27">
        <f t="shared" si="36"/>
        <v>3</v>
      </c>
      <c r="V28" s="27">
        <f t="shared" si="36"/>
        <v>18</v>
      </c>
      <c r="W28" s="27">
        <f t="shared" si="36"/>
        <v>1.8</v>
      </c>
      <c r="X28" s="27">
        <f t="shared" si="36"/>
        <v>2.4</v>
      </c>
      <c r="Y28" s="27">
        <f t="shared" si="36"/>
        <v>0.7</v>
      </c>
      <c r="Z28" s="27">
        <f t="shared" si="36"/>
        <v>1.7</v>
      </c>
      <c r="AA28" s="27">
        <f t="shared" si="36"/>
        <v>17.19</v>
      </c>
      <c r="AB28" s="27">
        <f t="shared" ref="AB28:AG28" si="37">SUM(AB29:AB33)</f>
        <v>6.6</v>
      </c>
      <c r="AC28" s="27">
        <f t="shared" si="37"/>
        <v>0</v>
      </c>
      <c r="AD28" s="27">
        <f t="shared" si="37"/>
        <v>25616</v>
      </c>
      <c r="AE28" s="27">
        <f t="shared" si="37"/>
        <v>10962</v>
      </c>
      <c r="AF28" s="27">
        <f t="shared" si="37"/>
        <v>3840</v>
      </c>
      <c r="AG28" s="27">
        <f t="shared" si="37"/>
        <v>10814</v>
      </c>
    </row>
    <row r="29" s="1" customFormat="1" ht="21" customHeight="1" spans="1:33">
      <c r="A29" s="28" t="s">
        <v>47</v>
      </c>
      <c r="B29" s="23">
        <f t="shared" si="12"/>
        <v>11.45</v>
      </c>
      <c r="C29" s="24">
        <f t="shared" si="24"/>
        <v>4.25</v>
      </c>
      <c r="D29" s="25">
        <f t="shared" si="13"/>
        <v>2.75</v>
      </c>
      <c r="E29" s="25">
        <f t="shared" si="14"/>
        <v>1.5</v>
      </c>
      <c r="F29" s="26">
        <f t="shared" si="15"/>
        <v>5.7</v>
      </c>
      <c r="G29" s="25">
        <f t="shared" ref="G29:G33" si="38">X29</f>
        <v>1.5</v>
      </c>
      <c r="H29" s="24">
        <f t="shared" si="16"/>
        <v>0</v>
      </c>
      <c r="I29" s="24">
        <f t="shared" si="26"/>
        <v>0</v>
      </c>
      <c r="J29" s="45"/>
      <c r="K29" s="45"/>
      <c r="L29" s="58"/>
      <c r="M29" s="24">
        <f t="shared" si="27"/>
        <v>0</v>
      </c>
      <c r="N29" s="39">
        <f t="shared" si="18"/>
        <v>0</v>
      </c>
      <c r="O29" s="45"/>
      <c r="P29" s="45"/>
      <c r="Q29" s="45"/>
      <c r="R29" s="24">
        <f t="shared" si="19"/>
        <v>9.5</v>
      </c>
      <c r="S29" s="64">
        <f t="shared" si="17"/>
        <v>3.8</v>
      </c>
      <c r="T29" s="59">
        <v>2.3</v>
      </c>
      <c r="U29" s="59">
        <v>1.5</v>
      </c>
      <c r="V29" s="59">
        <v>5.7</v>
      </c>
      <c r="W29" s="59">
        <v>0.45</v>
      </c>
      <c r="X29" s="65">
        <f t="shared" si="28"/>
        <v>1.5</v>
      </c>
      <c r="Y29" s="59">
        <v>0.7</v>
      </c>
      <c r="Z29" s="59">
        <v>0.8</v>
      </c>
      <c r="AA29" s="67">
        <v>0</v>
      </c>
      <c r="AB29" s="67">
        <v>1.5</v>
      </c>
      <c r="AC29" s="67"/>
      <c r="AD29" s="77">
        <f t="shared" si="11"/>
        <v>6330</v>
      </c>
      <c r="AE29" s="67">
        <v>2650</v>
      </c>
      <c r="AF29" s="67">
        <v>2080</v>
      </c>
      <c r="AG29" s="67">
        <v>1600</v>
      </c>
    </row>
    <row r="30" s="4" customFormat="1" ht="21" customHeight="1" spans="1:33">
      <c r="A30" s="28" t="s">
        <v>48</v>
      </c>
      <c r="B30" s="23">
        <f t="shared" si="12"/>
        <v>5.4</v>
      </c>
      <c r="C30" s="24">
        <f t="shared" si="24"/>
        <v>3.3</v>
      </c>
      <c r="D30" s="25">
        <f t="shared" si="13"/>
        <v>1.9</v>
      </c>
      <c r="E30" s="25">
        <f t="shared" si="14"/>
        <v>1.4</v>
      </c>
      <c r="F30" s="26">
        <f t="shared" si="15"/>
        <v>1.7</v>
      </c>
      <c r="G30" s="25">
        <f t="shared" si="38"/>
        <v>0.4</v>
      </c>
      <c r="H30" s="24">
        <f t="shared" si="16"/>
        <v>0</v>
      </c>
      <c r="I30" s="24">
        <f t="shared" si="26"/>
        <v>0</v>
      </c>
      <c r="J30" s="45"/>
      <c r="K30" s="45"/>
      <c r="L30" s="45"/>
      <c r="M30" s="24">
        <f t="shared" si="27"/>
        <v>0</v>
      </c>
      <c r="N30" s="39">
        <f t="shared" si="18"/>
        <v>0</v>
      </c>
      <c r="O30" s="45"/>
      <c r="P30" s="45"/>
      <c r="Q30" s="45"/>
      <c r="R30" s="24">
        <f t="shared" si="19"/>
        <v>4.6</v>
      </c>
      <c r="S30" s="64">
        <f t="shared" si="17"/>
        <v>2.9</v>
      </c>
      <c r="T30" s="59">
        <v>1.5</v>
      </c>
      <c r="U30" s="59">
        <v>1.4</v>
      </c>
      <c r="V30" s="59">
        <v>1.7</v>
      </c>
      <c r="W30" s="59">
        <v>0.4</v>
      </c>
      <c r="X30" s="65">
        <f t="shared" si="28"/>
        <v>0.4</v>
      </c>
      <c r="Y30" s="59"/>
      <c r="Z30" s="59">
        <v>0.4</v>
      </c>
      <c r="AA30" s="67">
        <v>5.4</v>
      </c>
      <c r="AB30" s="67">
        <v>1.1</v>
      </c>
      <c r="AC30" s="67"/>
      <c r="AD30" s="77">
        <f t="shared" si="11"/>
        <v>5032</v>
      </c>
      <c r="AE30" s="67">
        <v>1558</v>
      </c>
      <c r="AF30" s="67">
        <v>1260</v>
      </c>
      <c r="AG30" s="67">
        <v>2214</v>
      </c>
    </row>
    <row r="31" s="4" customFormat="1" ht="21" customHeight="1" spans="1:33">
      <c r="A31" s="28" t="s">
        <v>49</v>
      </c>
      <c r="B31" s="23">
        <f t="shared" si="12"/>
        <v>6.8</v>
      </c>
      <c r="C31" s="24">
        <f t="shared" si="24"/>
        <v>3.3</v>
      </c>
      <c r="D31" s="25">
        <f t="shared" si="13"/>
        <v>3.3</v>
      </c>
      <c r="E31" s="25">
        <f t="shared" si="14"/>
        <v>0</v>
      </c>
      <c r="F31" s="26">
        <f t="shared" si="15"/>
        <v>3</v>
      </c>
      <c r="G31" s="25">
        <f t="shared" si="38"/>
        <v>0.5</v>
      </c>
      <c r="H31" s="24">
        <f t="shared" si="16"/>
        <v>0</v>
      </c>
      <c r="I31" s="24">
        <f t="shared" si="26"/>
        <v>0</v>
      </c>
      <c r="J31" s="45"/>
      <c r="K31" s="45"/>
      <c r="L31" s="45"/>
      <c r="M31" s="24">
        <f t="shared" si="27"/>
        <v>0</v>
      </c>
      <c r="N31" s="39">
        <f t="shared" si="18"/>
        <v>0</v>
      </c>
      <c r="O31" s="45"/>
      <c r="P31" s="45"/>
      <c r="Q31" s="45"/>
      <c r="R31" s="24">
        <f t="shared" si="19"/>
        <v>6</v>
      </c>
      <c r="S31" s="64">
        <f t="shared" si="17"/>
        <v>3</v>
      </c>
      <c r="T31" s="59">
        <v>3</v>
      </c>
      <c r="U31" s="59"/>
      <c r="V31" s="59">
        <v>3</v>
      </c>
      <c r="W31" s="59">
        <v>0.3</v>
      </c>
      <c r="X31" s="65">
        <f t="shared" si="28"/>
        <v>0.5</v>
      </c>
      <c r="Y31" s="59"/>
      <c r="Z31" s="59">
        <v>0.5</v>
      </c>
      <c r="AA31" s="67">
        <v>4.69</v>
      </c>
      <c r="AB31" s="67">
        <v>2</v>
      </c>
      <c r="AC31" s="87"/>
      <c r="AD31" s="77">
        <f t="shared" si="11"/>
        <v>0</v>
      </c>
      <c r="AE31" s="81"/>
      <c r="AF31" s="81"/>
      <c r="AG31" s="81"/>
    </row>
    <row r="32" s="4" customFormat="1" ht="21" customHeight="1" spans="1:33">
      <c r="A32" s="28" t="s">
        <v>50</v>
      </c>
      <c r="B32" s="23">
        <f t="shared" si="12"/>
        <v>2.53</v>
      </c>
      <c r="C32" s="24">
        <f t="shared" si="24"/>
        <v>0.93</v>
      </c>
      <c r="D32" s="25">
        <f t="shared" si="13"/>
        <v>0.93</v>
      </c>
      <c r="E32" s="25">
        <f t="shared" si="14"/>
        <v>0</v>
      </c>
      <c r="F32" s="26">
        <f t="shared" si="15"/>
        <v>1.6</v>
      </c>
      <c r="G32" s="25">
        <f t="shared" si="38"/>
        <v>0</v>
      </c>
      <c r="H32" s="24">
        <f t="shared" si="16"/>
        <v>0</v>
      </c>
      <c r="I32" s="24">
        <f t="shared" si="26"/>
        <v>0</v>
      </c>
      <c r="J32" s="45"/>
      <c r="K32" s="45"/>
      <c r="L32" s="45"/>
      <c r="M32" s="24">
        <f t="shared" si="27"/>
        <v>0</v>
      </c>
      <c r="N32" s="39">
        <f t="shared" si="18"/>
        <v>0</v>
      </c>
      <c r="O32" s="45"/>
      <c r="P32" s="45"/>
      <c r="Q32" s="45"/>
      <c r="R32" s="24">
        <f t="shared" si="19"/>
        <v>2.38</v>
      </c>
      <c r="S32" s="64">
        <f t="shared" si="17"/>
        <v>0.78</v>
      </c>
      <c r="T32" s="59">
        <v>0.78</v>
      </c>
      <c r="U32" s="59"/>
      <c r="V32" s="59">
        <v>1.6</v>
      </c>
      <c r="W32" s="59">
        <v>0.15</v>
      </c>
      <c r="X32" s="65">
        <f t="shared" si="28"/>
        <v>0</v>
      </c>
      <c r="Y32" s="59"/>
      <c r="Z32" s="59"/>
      <c r="AA32" s="67">
        <v>4.5</v>
      </c>
      <c r="AB32" s="67"/>
      <c r="AC32" s="67"/>
      <c r="AD32" s="77">
        <f t="shared" si="11"/>
        <v>8574</v>
      </c>
      <c r="AE32" s="67">
        <v>1074</v>
      </c>
      <c r="AF32" s="67">
        <v>500</v>
      </c>
      <c r="AG32" s="67">
        <v>7000</v>
      </c>
    </row>
    <row r="33" s="4" customFormat="1" ht="20.35" customHeight="1" spans="1:33">
      <c r="A33" s="28" t="s">
        <v>51</v>
      </c>
      <c r="B33" s="23">
        <f t="shared" si="12"/>
        <v>9.2</v>
      </c>
      <c r="C33" s="24">
        <f t="shared" si="24"/>
        <v>3.2</v>
      </c>
      <c r="D33" s="25">
        <f t="shared" si="13"/>
        <v>3.1</v>
      </c>
      <c r="E33" s="25">
        <f t="shared" si="14"/>
        <v>0.1</v>
      </c>
      <c r="F33" s="26">
        <f t="shared" si="15"/>
        <v>6</v>
      </c>
      <c r="G33" s="25">
        <f t="shared" si="38"/>
        <v>0</v>
      </c>
      <c r="H33" s="24">
        <f t="shared" si="16"/>
        <v>0</v>
      </c>
      <c r="I33" s="24">
        <f t="shared" si="26"/>
        <v>0</v>
      </c>
      <c r="J33" s="59"/>
      <c r="K33" s="59"/>
      <c r="L33" s="59"/>
      <c r="M33" s="24">
        <f t="shared" si="27"/>
        <v>0</v>
      </c>
      <c r="N33" s="39">
        <f t="shared" si="18"/>
        <v>0</v>
      </c>
      <c r="O33" s="45"/>
      <c r="P33" s="45"/>
      <c r="Q33" s="45"/>
      <c r="R33" s="24">
        <f t="shared" si="19"/>
        <v>8.7</v>
      </c>
      <c r="S33" s="64">
        <f t="shared" si="17"/>
        <v>2.7</v>
      </c>
      <c r="T33" s="59">
        <v>2.6</v>
      </c>
      <c r="U33" s="59">
        <v>0.1</v>
      </c>
      <c r="V33" s="67">
        <v>6</v>
      </c>
      <c r="W33" s="67">
        <v>0.5</v>
      </c>
      <c r="X33" s="65">
        <f t="shared" si="28"/>
        <v>0</v>
      </c>
      <c r="Y33" s="59"/>
      <c r="Z33" s="67"/>
      <c r="AA33" s="67">
        <v>2.6</v>
      </c>
      <c r="AB33" s="67">
        <v>2</v>
      </c>
      <c r="AC33" s="67"/>
      <c r="AD33" s="77">
        <f t="shared" si="11"/>
        <v>5680</v>
      </c>
      <c r="AE33" s="67">
        <v>5680</v>
      </c>
      <c r="AF33" s="67"/>
      <c r="AG33" s="67"/>
    </row>
    <row r="34" s="8" customFormat="1" ht="20.35" customHeight="1" spans="1:33">
      <c r="A34" s="32" t="s">
        <v>52</v>
      </c>
      <c r="B34" s="27">
        <f t="shared" ref="B34:G34" si="39">SUM(B35:B38)</f>
        <v>20.27</v>
      </c>
      <c r="C34" s="27">
        <f t="shared" si="39"/>
        <v>10.95</v>
      </c>
      <c r="D34" s="27">
        <f t="shared" si="39"/>
        <v>7.94</v>
      </c>
      <c r="E34" s="27">
        <f t="shared" si="39"/>
        <v>3.01</v>
      </c>
      <c r="F34" s="27">
        <f t="shared" si="39"/>
        <v>3.51</v>
      </c>
      <c r="G34" s="27">
        <f t="shared" si="39"/>
        <v>5.81</v>
      </c>
      <c r="H34" s="27">
        <f t="shared" ref="D34:L34" si="40">SUM(H35:H38)</f>
        <v>2.91</v>
      </c>
      <c r="I34" s="27">
        <f t="shared" si="40"/>
        <v>2.06</v>
      </c>
      <c r="J34" s="27">
        <f t="shared" si="40"/>
        <v>2.06</v>
      </c>
      <c r="K34" s="27">
        <f t="shared" si="40"/>
        <v>0</v>
      </c>
      <c r="L34" s="27">
        <f t="shared" si="40"/>
        <v>0.85</v>
      </c>
      <c r="M34" s="27">
        <f t="shared" ref="M34:AA34" si="41">SUM(M35:M38)</f>
        <v>7.29</v>
      </c>
      <c r="N34" s="27">
        <f t="shared" si="41"/>
        <v>4.63</v>
      </c>
      <c r="O34" s="27">
        <f t="shared" si="41"/>
        <v>2</v>
      </c>
      <c r="P34" s="27">
        <f t="shared" si="41"/>
        <v>2.63</v>
      </c>
      <c r="Q34" s="27">
        <f t="shared" si="41"/>
        <v>2.66</v>
      </c>
      <c r="R34" s="27">
        <f t="shared" si="41"/>
        <v>1.88</v>
      </c>
      <c r="S34" s="27">
        <f t="shared" si="41"/>
        <v>1.88</v>
      </c>
      <c r="T34" s="27">
        <f t="shared" si="41"/>
        <v>1.5</v>
      </c>
      <c r="U34" s="27">
        <f t="shared" si="41"/>
        <v>0.38</v>
      </c>
      <c r="V34" s="27">
        <f t="shared" si="41"/>
        <v>0</v>
      </c>
      <c r="W34" s="27">
        <f t="shared" si="41"/>
        <v>2.38</v>
      </c>
      <c r="X34" s="27">
        <f t="shared" si="41"/>
        <v>5.81</v>
      </c>
      <c r="Y34" s="27">
        <f t="shared" si="41"/>
        <v>4.67</v>
      </c>
      <c r="Z34" s="27">
        <f t="shared" si="41"/>
        <v>1.14</v>
      </c>
      <c r="AA34" s="27">
        <f t="shared" si="41"/>
        <v>8.97</v>
      </c>
      <c r="AB34" s="27">
        <f t="shared" ref="AB34:AG34" si="42">SUM(AB35:AB38)</f>
        <v>1.95</v>
      </c>
      <c r="AC34" s="27">
        <f t="shared" si="42"/>
        <v>0</v>
      </c>
      <c r="AD34" s="27">
        <f t="shared" si="42"/>
        <v>33719.4</v>
      </c>
      <c r="AE34" s="27">
        <f t="shared" si="42"/>
        <v>3456</v>
      </c>
      <c r="AF34" s="27">
        <f t="shared" si="42"/>
        <v>10225</v>
      </c>
      <c r="AG34" s="27">
        <f t="shared" si="42"/>
        <v>20038.4</v>
      </c>
    </row>
    <row r="35" s="9" customFormat="1" ht="20.35" customHeight="1" spans="1:33">
      <c r="A35" s="33" t="s">
        <v>53</v>
      </c>
      <c r="B35" s="23">
        <f t="shared" si="12"/>
        <v>3.44</v>
      </c>
      <c r="C35" s="24">
        <f t="shared" si="24"/>
        <v>1.2</v>
      </c>
      <c r="D35" s="25">
        <f t="shared" si="13"/>
        <v>1.2</v>
      </c>
      <c r="E35" s="25">
        <f t="shared" si="14"/>
        <v>0</v>
      </c>
      <c r="F35" s="26">
        <f t="shared" si="15"/>
        <v>0.8</v>
      </c>
      <c r="G35" s="25">
        <f t="shared" ref="G35:G38" si="43">X35</f>
        <v>1.44</v>
      </c>
      <c r="H35" s="24">
        <f t="shared" si="16"/>
        <v>0.6</v>
      </c>
      <c r="I35" s="24">
        <f t="shared" si="26"/>
        <v>0.5</v>
      </c>
      <c r="J35" s="60">
        <v>0.5</v>
      </c>
      <c r="K35" s="60"/>
      <c r="L35" s="60">
        <v>0.1</v>
      </c>
      <c r="M35" s="24">
        <f t="shared" si="27"/>
        <v>1.4</v>
      </c>
      <c r="N35" s="39">
        <f t="shared" si="18"/>
        <v>0.7</v>
      </c>
      <c r="O35" s="60">
        <v>0.7</v>
      </c>
      <c r="P35" s="60"/>
      <c r="Q35" s="60">
        <v>0.7</v>
      </c>
      <c r="R35" s="24">
        <f t="shared" si="19"/>
        <v>0</v>
      </c>
      <c r="S35" s="64">
        <f t="shared" si="17"/>
        <v>0</v>
      </c>
      <c r="T35" s="60"/>
      <c r="U35" s="60"/>
      <c r="V35" s="60"/>
      <c r="W35" s="60"/>
      <c r="X35" s="65">
        <f t="shared" si="28"/>
        <v>1.44</v>
      </c>
      <c r="Y35" s="45">
        <v>0.8</v>
      </c>
      <c r="Z35" s="45">
        <v>0.64</v>
      </c>
      <c r="AA35" s="60">
        <v>1.2</v>
      </c>
      <c r="AB35" s="88"/>
      <c r="AC35" s="89"/>
      <c r="AD35" s="77">
        <f t="shared" si="11"/>
        <v>3000</v>
      </c>
      <c r="AE35" s="89">
        <v>600</v>
      </c>
      <c r="AF35" s="88">
        <v>2400</v>
      </c>
      <c r="AG35" s="89"/>
    </row>
    <row r="36" s="9" customFormat="1" ht="20.35" customHeight="1" spans="1:33">
      <c r="A36" s="33" t="s">
        <v>54</v>
      </c>
      <c r="B36" s="23">
        <f t="shared" si="12"/>
        <v>5.25</v>
      </c>
      <c r="C36" s="24">
        <f t="shared" si="24"/>
        <v>1.27</v>
      </c>
      <c r="D36" s="25">
        <f t="shared" si="13"/>
        <v>0.86</v>
      </c>
      <c r="E36" s="25">
        <f t="shared" si="14"/>
        <v>0.41</v>
      </c>
      <c r="F36" s="26">
        <f t="shared" si="15"/>
        <v>0</v>
      </c>
      <c r="G36" s="25">
        <f t="shared" si="43"/>
        <v>3.98</v>
      </c>
      <c r="H36" s="24">
        <f t="shared" si="16"/>
        <v>0.14</v>
      </c>
      <c r="I36" s="24">
        <f t="shared" si="26"/>
        <v>0.14</v>
      </c>
      <c r="J36" s="45">
        <v>0.14</v>
      </c>
      <c r="K36" s="45"/>
      <c r="L36" s="45"/>
      <c r="M36" s="24">
        <f t="shared" si="27"/>
        <v>0.71</v>
      </c>
      <c r="N36" s="39">
        <f t="shared" si="18"/>
        <v>0.71</v>
      </c>
      <c r="O36" s="45">
        <v>0.3</v>
      </c>
      <c r="P36" s="45">
        <v>0.41</v>
      </c>
      <c r="Q36" s="45"/>
      <c r="R36" s="24">
        <f t="shared" si="19"/>
        <v>0</v>
      </c>
      <c r="S36" s="64">
        <f t="shared" si="17"/>
        <v>0</v>
      </c>
      <c r="T36" s="45"/>
      <c r="U36" s="45"/>
      <c r="V36" s="45"/>
      <c r="W36" s="45">
        <v>0.42</v>
      </c>
      <c r="X36" s="65">
        <f t="shared" si="28"/>
        <v>3.98</v>
      </c>
      <c r="Y36" s="60">
        <v>3.48</v>
      </c>
      <c r="Z36" s="60">
        <v>0.5</v>
      </c>
      <c r="AA36" s="45"/>
      <c r="AB36" s="45"/>
      <c r="AC36" s="45"/>
      <c r="AD36" s="77">
        <f t="shared" si="11"/>
        <v>3498.4</v>
      </c>
      <c r="AE36" s="45"/>
      <c r="AF36" s="45"/>
      <c r="AG36" s="60">
        <v>3498.4</v>
      </c>
    </row>
    <row r="37" s="9" customFormat="1" ht="20.35" customHeight="1" spans="1:33">
      <c r="A37" s="33" t="s">
        <v>55</v>
      </c>
      <c r="B37" s="23">
        <f t="shared" si="12"/>
        <v>2.98</v>
      </c>
      <c r="C37" s="24">
        <f t="shared" si="24"/>
        <v>1.84</v>
      </c>
      <c r="D37" s="25">
        <f t="shared" si="13"/>
        <v>1.84</v>
      </c>
      <c r="E37" s="25">
        <f t="shared" si="14"/>
        <v>0</v>
      </c>
      <c r="F37" s="26">
        <f t="shared" si="15"/>
        <v>0.75</v>
      </c>
      <c r="G37" s="25">
        <f t="shared" si="43"/>
        <v>0.39</v>
      </c>
      <c r="H37" s="24">
        <f t="shared" si="16"/>
        <v>2.17</v>
      </c>
      <c r="I37" s="24">
        <f t="shared" si="26"/>
        <v>1.42</v>
      </c>
      <c r="J37" s="60">
        <v>1.42</v>
      </c>
      <c r="K37" s="60"/>
      <c r="L37" s="60">
        <v>0.75</v>
      </c>
      <c r="M37" s="24">
        <f t="shared" si="27"/>
        <v>0.1</v>
      </c>
      <c r="N37" s="39">
        <f t="shared" si="18"/>
        <v>0.1</v>
      </c>
      <c r="O37" s="60">
        <v>0.1</v>
      </c>
      <c r="P37" s="60"/>
      <c r="Q37" s="60"/>
      <c r="R37" s="24">
        <f t="shared" si="19"/>
        <v>0</v>
      </c>
      <c r="S37" s="64">
        <f t="shared" si="17"/>
        <v>0</v>
      </c>
      <c r="T37" s="60"/>
      <c r="U37" s="60"/>
      <c r="V37" s="60"/>
      <c r="W37" s="60">
        <v>0.32</v>
      </c>
      <c r="X37" s="65">
        <f t="shared" si="28"/>
        <v>0.39</v>
      </c>
      <c r="Y37" s="59">
        <v>0.39</v>
      </c>
      <c r="Z37" s="59">
        <v>0</v>
      </c>
      <c r="AA37" s="60">
        <v>6.57</v>
      </c>
      <c r="AB37" s="60"/>
      <c r="AC37" s="60"/>
      <c r="AD37" s="77">
        <f t="shared" si="11"/>
        <v>21775</v>
      </c>
      <c r="AE37" s="88">
        <v>640</v>
      </c>
      <c r="AF37" s="88">
        <v>6235</v>
      </c>
      <c r="AG37" s="88">
        <v>14900</v>
      </c>
    </row>
    <row r="38" s="9" customFormat="1" ht="20.35" customHeight="1" spans="1:33">
      <c r="A38" s="33" t="s">
        <v>56</v>
      </c>
      <c r="B38" s="23">
        <f t="shared" si="12"/>
        <v>8.6</v>
      </c>
      <c r="C38" s="24">
        <f t="shared" si="24"/>
        <v>6.64</v>
      </c>
      <c r="D38" s="25">
        <f t="shared" si="13"/>
        <v>4.04</v>
      </c>
      <c r="E38" s="25">
        <f t="shared" si="14"/>
        <v>2.6</v>
      </c>
      <c r="F38" s="26">
        <f t="shared" si="15"/>
        <v>1.96</v>
      </c>
      <c r="G38" s="25">
        <f t="shared" si="43"/>
        <v>0</v>
      </c>
      <c r="H38" s="24">
        <f t="shared" si="16"/>
        <v>0</v>
      </c>
      <c r="I38" s="24">
        <f t="shared" si="26"/>
        <v>0</v>
      </c>
      <c r="J38" s="59">
        <v>0</v>
      </c>
      <c r="K38" s="59">
        <v>0</v>
      </c>
      <c r="L38" s="59">
        <v>0</v>
      </c>
      <c r="M38" s="24">
        <f t="shared" si="27"/>
        <v>5.08</v>
      </c>
      <c r="N38" s="39">
        <f t="shared" si="18"/>
        <v>3.12</v>
      </c>
      <c r="O38" s="59">
        <v>0.9</v>
      </c>
      <c r="P38" s="59">
        <v>2.22</v>
      </c>
      <c r="Q38" s="59">
        <v>1.96</v>
      </c>
      <c r="R38" s="24">
        <f t="shared" si="19"/>
        <v>1.88</v>
      </c>
      <c r="S38" s="64">
        <f t="shared" si="17"/>
        <v>1.88</v>
      </c>
      <c r="T38" s="59">
        <v>1.5</v>
      </c>
      <c r="U38" s="59">
        <v>0.38</v>
      </c>
      <c r="V38" s="59">
        <v>0</v>
      </c>
      <c r="W38" s="59">
        <v>1.64</v>
      </c>
      <c r="X38" s="65">
        <f t="shared" si="28"/>
        <v>0</v>
      </c>
      <c r="Y38" s="59"/>
      <c r="Z38" s="59"/>
      <c r="AA38" s="59">
        <v>1.2</v>
      </c>
      <c r="AB38" s="45">
        <v>1.95</v>
      </c>
      <c r="AC38" s="45">
        <v>0</v>
      </c>
      <c r="AD38" s="77">
        <f t="shared" si="11"/>
        <v>5446</v>
      </c>
      <c r="AE38" s="45">
        <v>2216</v>
      </c>
      <c r="AF38" s="45">
        <v>1590</v>
      </c>
      <c r="AG38" s="45">
        <v>1640</v>
      </c>
    </row>
    <row r="39" s="10" customFormat="1" ht="20.35" customHeight="1" spans="1:33">
      <c r="A39" s="32" t="s">
        <v>57</v>
      </c>
      <c r="B39" s="27">
        <f t="shared" ref="B39:G39" si="44">B40</f>
        <v>0.03</v>
      </c>
      <c r="C39" s="27">
        <f t="shared" si="44"/>
        <v>0.03</v>
      </c>
      <c r="D39" s="27">
        <f t="shared" si="44"/>
        <v>0.03</v>
      </c>
      <c r="E39" s="27">
        <f t="shared" si="44"/>
        <v>0</v>
      </c>
      <c r="F39" s="27">
        <f t="shared" si="44"/>
        <v>0</v>
      </c>
      <c r="G39" s="27">
        <f t="shared" si="44"/>
        <v>0</v>
      </c>
      <c r="H39" s="27">
        <f t="shared" ref="D39:L39" si="45">H40</f>
        <v>0.03</v>
      </c>
      <c r="I39" s="27">
        <f t="shared" si="45"/>
        <v>0.03</v>
      </c>
      <c r="J39" s="27">
        <f t="shared" si="45"/>
        <v>0.03</v>
      </c>
      <c r="K39" s="27">
        <f t="shared" si="45"/>
        <v>0</v>
      </c>
      <c r="L39" s="27">
        <f t="shared" si="45"/>
        <v>0</v>
      </c>
      <c r="M39" s="27">
        <f t="shared" ref="M39:AA39" si="46">M40</f>
        <v>0</v>
      </c>
      <c r="N39" s="27">
        <f t="shared" si="46"/>
        <v>0</v>
      </c>
      <c r="O39" s="27">
        <f t="shared" si="46"/>
        <v>0</v>
      </c>
      <c r="P39" s="27">
        <f t="shared" si="46"/>
        <v>0</v>
      </c>
      <c r="Q39" s="27">
        <f t="shared" si="46"/>
        <v>0</v>
      </c>
      <c r="R39" s="27">
        <f t="shared" si="46"/>
        <v>0</v>
      </c>
      <c r="S39" s="27">
        <f t="shared" si="46"/>
        <v>0</v>
      </c>
      <c r="T39" s="27">
        <f t="shared" si="46"/>
        <v>0</v>
      </c>
      <c r="U39" s="27">
        <f t="shared" si="46"/>
        <v>0</v>
      </c>
      <c r="V39" s="27">
        <f t="shared" si="46"/>
        <v>0</v>
      </c>
      <c r="W39" s="27">
        <f t="shared" si="46"/>
        <v>0</v>
      </c>
      <c r="X39" s="27">
        <f t="shared" si="46"/>
        <v>0</v>
      </c>
      <c r="Y39" s="27">
        <f t="shared" si="46"/>
        <v>0</v>
      </c>
      <c r="Z39" s="27">
        <f t="shared" si="46"/>
        <v>0</v>
      </c>
      <c r="AA39" s="27">
        <f t="shared" si="46"/>
        <v>0</v>
      </c>
      <c r="AB39" s="27">
        <f t="shared" ref="AB39:AG39" si="47">AB40</f>
        <v>0</v>
      </c>
      <c r="AC39" s="27">
        <f t="shared" si="47"/>
        <v>0</v>
      </c>
      <c r="AD39" s="27">
        <f t="shared" si="47"/>
        <v>0</v>
      </c>
      <c r="AE39" s="27">
        <f t="shared" si="47"/>
        <v>0</v>
      </c>
      <c r="AF39" s="27">
        <f t="shared" si="47"/>
        <v>0</v>
      </c>
      <c r="AG39" s="27">
        <f t="shared" si="47"/>
        <v>0</v>
      </c>
    </row>
    <row r="40" s="4" customFormat="1" ht="20.35" customHeight="1" spans="1:33">
      <c r="A40" s="33" t="s">
        <v>58</v>
      </c>
      <c r="B40" s="23">
        <f t="shared" si="12"/>
        <v>0.03</v>
      </c>
      <c r="C40" s="24">
        <f t="shared" si="24"/>
        <v>0.03</v>
      </c>
      <c r="D40" s="25">
        <f t="shared" si="13"/>
        <v>0.03</v>
      </c>
      <c r="E40" s="25">
        <f t="shared" si="14"/>
        <v>0</v>
      </c>
      <c r="F40" s="26">
        <f t="shared" si="15"/>
        <v>0</v>
      </c>
      <c r="G40" s="25">
        <f>X39</f>
        <v>0</v>
      </c>
      <c r="H40" s="24">
        <f t="shared" si="16"/>
        <v>0.03</v>
      </c>
      <c r="I40" s="24">
        <f t="shared" si="26"/>
        <v>0.03</v>
      </c>
      <c r="J40" s="61">
        <v>0.03</v>
      </c>
      <c r="K40" s="61"/>
      <c r="L40" s="61"/>
      <c r="M40" s="24">
        <f t="shared" si="27"/>
        <v>0</v>
      </c>
      <c r="N40" s="39">
        <f t="shared" si="18"/>
        <v>0</v>
      </c>
      <c r="O40" s="45"/>
      <c r="P40" s="45"/>
      <c r="Q40" s="45"/>
      <c r="R40" s="24">
        <f t="shared" si="19"/>
        <v>0</v>
      </c>
      <c r="S40" s="64">
        <f t="shared" si="17"/>
        <v>0</v>
      </c>
      <c r="T40" s="61"/>
      <c r="U40" s="61"/>
      <c r="V40" s="61"/>
      <c r="W40" s="61"/>
      <c r="X40" s="65">
        <f t="shared" si="28"/>
        <v>0</v>
      </c>
      <c r="Y40" s="61"/>
      <c r="Z40" s="61"/>
      <c r="AA40" s="61"/>
      <c r="AB40" s="45"/>
      <c r="AC40" s="45"/>
      <c r="AD40" s="77">
        <f t="shared" si="11"/>
        <v>0</v>
      </c>
      <c r="AE40" s="45"/>
      <c r="AF40" s="45"/>
      <c r="AG40" s="45"/>
    </row>
  </sheetData>
  <mergeCells count="36">
    <mergeCell ref="A1:Z1"/>
    <mergeCell ref="A2:AG2"/>
    <mergeCell ref="B3:Z3"/>
    <mergeCell ref="B4:G4"/>
    <mergeCell ref="I6:K6"/>
    <mergeCell ref="N6:P6"/>
    <mergeCell ref="S6:U6"/>
    <mergeCell ref="A3:A7"/>
    <mergeCell ref="B5:B7"/>
    <mergeCell ref="F5:F7"/>
    <mergeCell ref="G5:G7"/>
    <mergeCell ref="H6:H7"/>
    <mergeCell ref="L6:L7"/>
    <mergeCell ref="M6:M7"/>
    <mergeCell ref="Q6:Q7"/>
    <mergeCell ref="R6:R7"/>
    <mergeCell ref="V6:V7"/>
    <mergeCell ref="W4:W5"/>
    <mergeCell ref="W6:W7"/>
    <mergeCell ref="X6:X7"/>
    <mergeCell ref="Y6:Y7"/>
    <mergeCell ref="Z6:Z7"/>
    <mergeCell ref="AA3:AA7"/>
    <mergeCell ref="AB6:AB7"/>
    <mergeCell ref="AC6:AC7"/>
    <mergeCell ref="AD6:AD7"/>
    <mergeCell ref="AE6:AE7"/>
    <mergeCell ref="AF6:AF7"/>
    <mergeCell ref="AG6:AG7"/>
    <mergeCell ref="H4:L5"/>
    <mergeCell ref="M4:Q5"/>
    <mergeCell ref="R4:V5"/>
    <mergeCell ref="X4:Z5"/>
    <mergeCell ref="C5:E6"/>
    <mergeCell ref="AB3:AC5"/>
    <mergeCell ref="AD3:AG5"/>
  </mergeCells>
  <pageMargins left="0.590277777777778" right="0.313888888888889" top="0.196527777777778" bottom="0.313888888888889" header="0.275" footer="0.196527777777778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12.24调整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岳鹏</dc:creator>
  <cp:lastModifiedBy>岳鹏</cp:lastModifiedBy>
  <dcterms:created xsi:type="dcterms:W3CDTF">2020-12-30T06:27:00Z</dcterms:created>
  <dcterms:modified xsi:type="dcterms:W3CDTF">2021-05-08T04:16:26Z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18800F6EE12E4FBABFFEC30611392F53</vt:lpwstr>
  </property>
</Properties>
</file>