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3065" activeTab="2"/>
  </bookViews>
  <sheets>
    <sheet name="林草湿荒一体化-党组会" sheetId="4" r:id="rId1"/>
    <sheet name="沙化封禁补偿项目" sheetId="6" r:id="rId2"/>
    <sheet name="“两化”奖补资金" sheetId="7" r:id="rId3"/>
    <sheet name="Sheet3" sheetId="3" r:id="rId4"/>
  </sheets>
  <definedNames>
    <definedName name="_xlnm._FilterDatabase" localSheetId="0" hidden="1">'林草湿荒一体化-党组会'!$A$1:$A$34</definedName>
    <definedName name="_xlnm.Print_Titles" localSheetId="0">'林草湿荒一体化-党组会'!$1:$2</definedName>
  </definedNames>
  <calcPr calcId="124519"/>
</workbook>
</file>

<file path=xl/calcChain.xml><?xml version="1.0" encoding="utf-8"?>
<calcChain xmlns="http://schemas.openxmlformats.org/spreadsheetml/2006/main">
  <c r="D4" i="7"/>
  <c r="D7" i="6"/>
  <c r="D8"/>
  <c r="D9"/>
  <c r="D6"/>
  <c r="F9"/>
  <c r="F8"/>
  <c r="F7"/>
  <c r="F6"/>
  <c r="F5" s="1"/>
  <c r="E5"/>
  <c r="D5" l="1"/>
  <c r="O9" i="4" l="1"/>
  <c r="N9" s="1"/>
  <c r="P9"/>
  <c r="O10"/>
  <c r="P10"/>
  <c r="O11"/>
  <c r="P11"/>
  <c r="O13"/>
  <c r="P13"/>
  <c r="O14"/>
  <c r="P14"/>
  <c r="O15"/>
  <c r="P15"/>
  <c r="O17"/>
  <c r="N17" s="1"/>
  <c r="P17"/>
  <c r="O18"/>
  <c r="P18"/>
  <c r="N18" s="1"/>
  <c r="O19"/>
  <c r="P19"/>
  <c r="O20"/>
  <c r="N20" s="1"/>
  <c r="P20"/>
  <c r="O21"/>
  <c r="P21"/>
  <c r="N21" s="1"/>
  <c r="O23"/>
  <c r="P23"/>
  <c r="O24"/>
  <c r="N24" s="1"/>
  <c r="P24"/>
  <c r="O25"/>
  <c r="P25"/>
  <c r="N25" s="1"/>
  <c r="O26"/>
  <c r="P26"/>
  <c r="O27"/>
  <c r="N27" s="1"/>
  <c r="P27"/>
  <c r="O28"/>
  <c r="P28"/>
  <c r="N28" s="1"/>
  <c r="O30"/>
  <c r="N30" s="1"/>
  <c r="P30"/>
  <c r="O31"/>
  <c r="P31"/>
  <c r="O32"/>
  <c r="P32"/>
  <c r="O33"/>
  <c r="N33" s="1"/>
  <c r="P33"/>
  <c r="O34"/>
  <c r="P34"/>
  <c r="P8"/>
  <c r="O8"/>
  <c r="C9"/>
  <c r="D9"/>
  <c r="E9"/>
  <c r="C10"/>
  <c r="D10"/>
  <c r="E10"/>
  <c r="C11"/>
  <c r="D11"/>
  <c r="E11"/>
  <c r="C13"/>
  <c r="D13"/>
  <c r="E13"/>
  <c r="C14"/>
  <c r="D14"/>
  <c r="E14"/>
  <c r="C15"/>
  <c r="D15"/>
  <c r="E15"/>
  <c r="C17"/>
  <c r="D17"/>
  <c r="E17"/>
  <c r="C18"/>
  <c r="D18"/>
  <c r="E18"/>
  <c r="C19"/>
  <c r="D19"/>
  <c r="E19"/>
  <c r="C20"/>
  <c r="D20"/>
  <c r="E20"/>
  <c r="C21"/>
  <c r="D21"/>
  <c r="E21"/>
  <c r="C23"/>
  <c r="D23"/>
  <c r="E23"/>
  <c r="C24"/>
  <c r="D24"/>
  <c r="E24"/>
  <c r="C25"/>
  <c r="D25"/>
  <c r="E25"/>
  <c r="C26"/>
  <c r="D26"/>
  <c r="E26"/>
  <c r="C27"/>
  <c r="D27"/>
  <c r="E27"/>
  <c r="C28"/>
  <c r="D28"/>
  <c r="E28"/>
  <c r="C30"/>
  <c r="D30"/>
  <c r="E30"/>
  <c r="C31"/>
  <c r="D31"/>
  <c r="E31"/>
  <c r="C32"/>
  <c r="D32"/>
  <c r="E32"/>
  <c r="C33"/>
  <c r="D33"/>
  <c r="E33"/>
  <c r="C34"/>
  <c r="D34"/>
  <c r="E34"/>
  <c r="D8"/>
  <c r="E8"/>
  <c r="C8"/>
  <c r="Q34"/>
  <c r="Q33"/>
  <c r="Q32"/>
  <c r="Q31"/>
  <c r="Q30"/>
  <c r="S29"/>
  <c r="R29"/>
  <c r="R22"/>
  <c r="S22"/>
  <c r="Q28"/>
  <c r="Q27"/>
  <c r="Q26"/>
  <c r="Q25"/>
  <c r="Q24"/>
  <c r="Q21"/>
  <c r="Q20"/>
  <c r="Q19"/>
  <c r="Q18"/>
  <c r="Q17"/>
  <c r="S16"/>
  <c r="R16"/>
  <c r="Q15"/>
  <c r="Q14"/>
  <c r="Q13"/>
  <c r="S12"/>
  <c r="R12"/>
  <c r="Q11"/>
  <c r="Q10"/>
  <c r="Q9"/>
  <c r="Q8"/>
  <c r="S7"/>
  <c r="R7"/>
  <c r="F34"/>
  <c r="F33"/>
  <c r="F32"/>
  <c r="F31"/>
  <c r="F30"/>
  <c r="I29"/>
  <c r="H29"/>
  <c r="G29"/>
  <c r="G22"/>
  <c r="H22"/>
  <c r="I22"/>
  <c r="F28"/>
  <c r="F27"/>
  <c r="F26"/>
  <c r="F25"/>
  <c r="F24"/>
  <c r="F21"/>
  <c r="F20"/>
  <c r="F19"/>
  <c r="F18"/>
  <c r="F17"/>
  <c r="I16"/>
  <c r="H16"/>
  <c r="G16"/>
  <c r="F15"/>
  <c r="F14"/>
  <c r="F13"/>
  <c r="I12"/>
  <c r="I6" s="1"/>
  <c r="H12"/>
  <c r="G12"/>
  <c r="F11"/>
  <c r="F10"/>
  <c r="F9"/>
  <c r="F8"/>
  <c r="I7"/>
  <c r="H7"/>
  <c r="G7"/>
  <c r="K7"/>
  <c r="L7"/>
  <c r="M7"/>
  <c r="K12"/>
  <c r="L12"/>
  <c r="M12"/>
  <c r="K16"/>
  <c r="L16"/>
  <c r="M16"/>
  <c r="K22"/>
  <c r="L22"/>
  <c r="M22"/>
  <c r="K29"/>
  <c r="L29"/>
  <c r="M29"/>
  <c r="J9"/>
  <c r="J10"/>
  <c r="J11"/>
  <c r="J13"/>
  <c r="J14"/>
  <c r="J15"/>
  <c r="J17"/>
  <c r="J18"/>
  <c r="J19"/>
  <c r="J20"/>
  <c r="J21"/>
  <c r="J23"/>
  <c r="J24"/>
  <c r="J25"/>
  <c r="J26"/>
  <c r="J27"/>
  <c r="J28"/>
  <c r="J30"/>
  <c r="J31"/>
  <c r="J32"/>
  <c r="J33"/>
  <c r="J34"/>
  <c r="J8"/>
  <c r="T34"/>
  <c r="T33"/>
  <c r="T32"/>
  <c r="T31"/>
  <c r="T30"/>
  <c r="V29"/>
  <c r="U29"/>
  <c r="T28"/>
  <c r="T27"/>
  <c r="T26"/>
  <c r="T25"/>
  <c r="T24"/>
  <c r="T23"/>
  <c r="V22"/>
  <c r="U22"/>
  <c r="T21"/>
  <c r="T20"/>
  <c r="T19"/>
  <c r="T18"/>
  <c r="T17"/>
  <c r="V16"/>
  <c r="U16"/>
  <c r="T15"/>
  <c r="T14"/>
  <c r="T13"/>
  <c r="V12"/>
  <c r="U12"/>
  <c r="T11"/>
  <c r="T10"/>
  <c r="T9"/>
  <c r="T8"/>
  <c r="V7"/>
  <c r="U7"/>
  <c r="N14" l="1"/>
  <c r="V6"/>
  <c r="N32"/>
  <c r="F29"/>
  <c r="F22"/>
  <c r="P29"/>
  <c r="O12"/>
  <c r="T12"/>
  <c r="N34"/>
  <c r="N31"/>
  <c r="N29" s="1"/>
  <c r="T16"/>
  <c r="U6"/>
  <c r="T22"/>
  <c r="F7"/>
  <c r="N8"/>
  <c r="N7" s="1"/>
  <c r="N26"/>
  <c r="O22"/>
  <c r="N19"/>
  <c r="N16" s="1"/>
  <c r="N15"/>
  <c r="N11"/>
  <c r="P22"/>
  <c r="Q29"/>
  <c r="Q7"/>
  <c r="Q12"/>
  <c r="B8"/>
  <c r="P16"/>
  <c r="P12"/>
  <c r="Q16"/>
  <c r="Q22"/>
  <c r="N13"/>
  <c r="N12" s="1"/>
  <c r="N10"/>
  <c r="F16"/>
  <c r="F6" s="1"/>
  <c r="O7"/>
  <c r="C12"/>
  <c r="O29"/>
  <c r="O16"/>
  <c r="T7"/>
  <c r="T29"/>
  <c r="F12"/>
  <c r="S6"/>
  <c r="N23"/>
  <c r="R6"/>
  <c r="B15"/>
  <c r="P7"/>
  <c r="E22"/>
  <c r="C29"/>
  <c r="B23"/>
  <c r="E7"/>
  <c r="B34"/>
  <c r="B32"/>
  <c r="B30"/>
  <c r="B28"/>
  <c r="B26"/>
  <c r="B24"/>
  <c r="B21"/>
  <c r="B19"/>
  <c r="D16"/>
  <c r="B14"/>
  <c r="B10"/>
  <c r="E29"/>
  <c r="E16"/>
  <c r="E12"/>
  <c r="B33"/>
  <c r="B31"/>
  <c r="B27"/>
  <c r="B25"/>
  <c r="C22"/>
  <c r="B20"/>
  <c r="C16"/>
  <c r="B13"/>
  <c r="B11"/>
  <c r="C7"/>
  <c r="D22"/>
  <c r="D7"/>
  <c r="B9"/>
  <c r="D12"/>
  <c r="B17"/>
  <c r="B18"/>
  <c r="D29"/>
  <c r="J22"/>
  <c r="J29"/>
  <c r="J16"/>
  <c r="J12"/>
  <c r="J7"/>
  <c r="H6"/>
  <c r="G6"/>
  <c r="M6"/>
  <c r="L6"/>
  <c r="K6"/>
  <c r="Q6" l="1"/>
  <c r="T6"/>
  <c r="B7"/>
  <c r="O6"/>
  <c r="P6"/>
  <c r="N22"/>
  <c r="N6" s="1"/>
  <c r="D6"/>
  <c r="B29"/>
  <c r="B12"/>
  <c r="C6"/>
  <c r="B22"/>
  <c r="E6"/>
  <c r="B16"/>
  <c r="J6"/>
  <c r="B6" l="1"/>
</calcChain>
</file>

<file path=xl/sharedStrings.xml><?xml version="1.0" encoding="utf-8"?>
<sst xmlns="http://schemas.openxmlformats.org/spreadsheetml/2006/main" count="111" uniqueCount="86">
  <si>
    <t>小计</t>
  </si>
  <si>
    <t>退化林修复</t>
  </si>
  <si>
    <t>中幼林抚育</t>
  </si>
  <si>
    <t>退化草原修复</t>
  </si>
  <si>
    <t>大武口区</t>
  </si>
  <si>
    <t>惠农区</t>
  </si>
  <si>
    <t>平罗县</t>
  </si>
  <si>
    <t>沙坡头区</t>
  </si>
  <si>
    <t>中宁县</t>
  </si>
  <si>
    <t>海原县</t>
  </si>
  <si>
    <t>利通区</t>
  </si>
  <si>
    <t>青铜峡市</t>
  </si>
  <si>
    <t>盐池县</t>
  </si>
  <si>
    <t>同心县</t>
  </si>
  <si>
    <t>红寺堡区</t>
  </si>
  <si>
    <t>原州区</t>
  </si>
  <si>
    <t>西吉县</t>
  </si>
  <si>
    <t>隆德县</t>
  </si>
  <si>
    <t>泾源县</t>
  </si>
  <si>
    <t>彭阳县</t>
  </si>
  <si>
    <t>兴庆区</t>
  </si>
  <si>
    <t>金凤区</t>
  </si>
  <si>
    <t>贺兰县</t>
  </si>
  <si>
    <t>永宁县</t>
  </si>
  <si>
    <t>灵武市</t>
  </si>
  <si>
    <t>石嘴山市</t>
    <phoneticPr fontId="1" type="noConversion"/>
  </si>
  <si>
    <t>银川市</t>
    <phoneticPr fontId="1" type="noConversion"/>
  </si>
  <si>
    <t>市直</t>
    <phoneticPr fontId="1" type="noConversion"/>
  </si>
  <si>
    <t>市、县（区）</t>
    <phoneticPr fontId="1" type="noConversion"/>
  </si>
  <si>
    <t>总计</t>
  </si>
  <si>
    <t>中央资金</t>
  </si>
  <si>
    <t>地方配套资金</t>
  </si>
  <si>
    <t>单位：万亩、万元</t>
    <phoneticPr fontId="1" type="noConversion"/>
  </si>
  <si>
    <t>2025年第二批建设内容</t>
    <phoneticPr fontId="1" type="noConversion"/>
  </si>
  <si>
    <t>2025年第二批投资</t>
    <phoneticPr fontId="1" type="noConversion"/>
  </si>
  <si>
    <t>固原市</t>
    <phoneticPr fontId="1" type="noConversion"/>
  </si>
  <si>
    <r>
      <rPr>
        <b/>
        <sz val="10"/>
        <rFont val="方正仿宋_GBK"/>
        <family val="4"/>
        <charset val="134"/>
      </rPr>
      <t>合计</t>
    </r>
    <phoneticPr fontId="1" type="noConversion"/>
  </si>
  <si>
    <t>固原市直</t>
    <phoneticPr fontId="1" type="noConversion"/>
  </si>
  <si>
    <t>2025年已下达建设内容</t>
    <phoneticPr fontId="1" type="noConversion"/>
  </si>
  <si>
    <t>2025年建设任务</t>
    <phoneticPr fontId="1" type="noConversion"/>
  </si>
  <si>
    <t>2025年投资</t>
    <phoneticPr fontId="1" type="noConversion"/>
  </si>
  <si>
    <t>2025年已下达投资</t>
    <phoneticPr fontId="1" type="noConversion"/>
  </si>
  <si>
    <t>计</t>
    <phoneticPr fontId="1" type="noConversion"/>
  </si>
  <si>
    <t xml:space="preserve">                             单位：万元</t>
    <phoneticPr fontId="1" type="noConversion"/>
  </si>
  <si>
    <t>序号</t>
  </si>
  <si>
    <t>建设单位</t>
    <phoneticPr fontId="1" type="noConversion"/>
  </si>
  <si>
    <t>项目名称</t>
  </si>
  <si>
    <t>项目实施内容</t>
  </si>
  <si>
    <t>备注</t>
  </si>
  <si>
    <t>合计</t>
  </si>
  <si>
    <t>一</t>
  </si>
  <si>
    <t>红寺堡区林业和草原局</t>
  </si>
  <si>
    <t>红寺堡区酸枣梁国家沙化土地封禁保护补偿项目</t>
    <phoneticPr fontId="1" type="noConversion"/>
  </si>
  <si>
    <t>管护巡护设施维护及临时管护人员劳务补助。</t>
  </si>
  <si>
    <t>二</t>
  </si>
  <si>
    <t>中卫市林业和草原局</t>
  </si>
  <si>
    <t>中卫市沙坡头区长流水国家沙化土地封禁保护补偿项目</t>
    <phoneticPr fontId="1" type="noConversion"/>
  </si>
  <si>
    <t>三</t>
  </si>
  <si>
    <t>灵武白芨滩国家级自然保护区管理局</t>
    <phoneticPr fontId="1" type="noConversion"/>
  </si>
  <si>
    <t>灵武市白芨滩防沙林场国家沙化土地封禁保护补偿项目</t>
    <phoneticPr fontId="1" type="noConversion"/>
  </si>
  <si>
    <t>管护巡护配套设施维护购置。</t>
  </si>
  <si>
    <t>四</t>
  </si>
  <si>
    <t>哈巴湖国家级自然保护区管理局</t>
    <phoneticPr fontId="1" type="noConversion"/>
  </si>
  <si>
    <t>盐池机械化林场国家沙化土地封禁保护补偿项目</t>
    <phoneticPr fontId="1" type="noConversion"/>
  </si>
  <si>
    <t>2025年下达资金</t>
    <phoneticPr fontId="25" type="noConversion"/>
  </si>
  <si>
    <t>2025年第二批下达资金</t>
    <phoneticPr fontId="25" type="noConversion"/>
  </si>
  <si>
    <t>计</t>
    <phoneticPr fontId="25" type="noConversion"/>
  </si>
  <si>
    <t>2025年已
下达资金</t>
    <phoneticPr fontId="25" type="noConversion"/>
  </si>
  <si>
    <t>中宁县 2025 年三北工程
“两化”奖补资金</t>
    <phoneticPr fontId="25" type="noConversion"/>
  </si>
  <si>
    <t>平罗县 2025 年三北工程
“两化”奖补资金</t>
    <phoneticPr fontId="25" type="noConversion"/>
  </si>
  <si>
    <t>泾源县 2025 年三北工程
“两化”奖补资金</t>
    <phoneticPr fontId="25" type="noConversion"/>
  </si>
  <si>
    <t>以“产业生态化、生态产业化”为目标，发展高标准优质枸杞经济生态产业园，转变“低产、低质、低效”三低现状。对 3250 亩枸杞基地改造提升给予奖补。</t>
    <phoneticPr fontId="25" type="noConversion"/>
  </si>
  <si>
    <t>开展水土保持的新造林管护抚育2000亩；对种苗繁育220万株、林下珍稀中药材示范种植1100亩和林业废弃物资源利用给予奖补。</t>
    <phoneticPr fontId="25" type="noConversion"/>
  </si>
  <si>
    <t>对 2300 亩酸枣林进行药用酸枣嫁接；增设隔离围网 15 公里，完善防护林网，补植樟子松 2500 株。配套酸枣果仁晾晒场 2 处，酸枣仓储库房 2 座。</t>
    <phoneticPr fontId="25" type="noConversion"/>
  </si>
  <si>
    <t>中宁县</t>
    <phoneticPr fontId="25" type="noConversion"/>
  </si>
  <si>
    <t>平罗县</t>
    <phoneticPr fontId="25" type="noConversion"/>
  </si>
  <si>
    <t>泾源县</t>
    <phoneticPr fontId="25" type="noConversion"/>
  </si>
  <si>
    <t>实施县（区）</t>
    <phoneticPr fontId="1" type="noConversion"/>
  </si>
  <si>
    <t>资金名称</t>
    <phoneticPr fontId="25" type="noConversion"/>
  </si>
  <si>
    <t>实施内容</t>
    <phoneticPr fontId="25" type="noConversion"/>
  </si>
  <si>
    <t>中卫市</t>
    <phoneticPr fontId="1" type="noConversion"/>
  </si>
  <si>
    <t>吴忠市</t>
    <phoneticPr fontId="1" type="noConversion"/>
  </si>
  <si>
    <t>2025年“三北”工程补助资金林草湿荒一体化保护修复项目（第二批）任务及资金分配计划表</t>
    <phoneticPr fontId="1" type="noConversion"/>
  </si>
  <si>
    <t>2025年“三北”工程补助资金沙化封禁保护补偿项目（第二批）资金分配计划表</t>
    <phoneticPr fontId="1" type="noConversion"/>
  </si>
  <si>
    <t>2025年“三北”工程“两化”奖补资金分配计划表</t>
    <phoneticPr fontId="1" type="noConversion"/>
  </si>
  <si>
    <t>注：固原市原州区因2万亩中幼林无法落地，自治区绿委以宁绿办发〔2025〕8号文件，将原州区2万亩中幼林调整至彭阳县1万亩和六盘山林业局1万亩（固原市直），本次资金下达将原州区2万亩中幼林补助资金，调整至彭阳县和六盘山林业局（固原市直）。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</si>
</sst>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_ "/>
    <numFmt numFmtId="178" formatCode="0.00_);[Red]\(0.00\)"/>
    <numFmt numFmtId="179" formatCode="0_);[Red]\(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方正黑体_GBK"/>
      <charset val="134"/>
    </font>
    <font>
      <b/>
      <sz val="10"/>
      <name val="方正黑体_GBK"/>
      <charset val="134"/>
    </font>
    <font>
      <b/>
      <sz val="12"/>
      <name val="方正黑体_GBK"/>
      <charset val="134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方正仿宋_GBK"/>
      <family val="4"/>
      <charset val="134"/>
    </font>
    <font>
      <sz val="11"/>
      <color indexed="8"/>
      <name val="宋体"/>
      <family val="3"/>
      <charset val="134"/>
    </font>
    <font>
      <sz val="18"/>
      <name val="方正小标宋_GBK"/>
      <family val="4"/>
      <charset val="134"/>
    </font>
    <font>
      <sz val="11"/>
      <color indexed="8"/>
      <name val="方正黑体_GBK"/>
      <charset val="134"/>
    </font>
    <font>
      <b/>
      <sz val="12"/>
      <color indexed="8"/>
      <name val="方正黑体_GBK"/>
      <charset val="134"/>
    </font>
    <font>
      <b/>
      <sz val="12"/>
      <color indexed="8"/>
      <name val="宋体"/>
      <family val="3"/>
      <charset val="134"/>
    </font>
    <font>
      <b/>
      <sz val="10"/>
      <name val="方正仿宋_GBK"/>
      <family val="4"/>
      <charset val="134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方正黑体_GBK"/>
      <charset val="134"/>
    </font>
    <font>
      <b/>
      <sz val="11"/>
      <name val="宋体"/>
      <family val="3"/>
      <charset val="134"/>
    </font>
    <font>
      <b/>
      <sz val="12"/>
      <name val="Arial"/>
      <family val="2"/>
    </font>
    <font>
      <sz val="10"/>
      <color theme="1"/>
      <name val="Arial"/>
      <family val="2"/>
    </font>
    <font>
      <sz val="16"/>
      <name val="方正小标宋_GBK"/>
      <family val="4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方正仿宋_GBK"/>
      <family val="4"/>
      <charset val="134"/>
    </font>
    <font>
      <b/>
      <sz val="1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b/>
      <sz val="10"/>
      <color theme="1"/>
      <name val="方正仿宋_GBK"/>
      <family val="4"/>
      <charset val="134"/>
    </font>
    <font>
      <sz val="10"/>
      <color theme="1"/>
      <name val="方正仿宋_GBK"/>
      <family val="4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78" fontId="32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4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177" fontId="3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1FFE0"/>
      <color rgb="FFE2EFDA"/>
      <color rgb="FFFCE4D6"/>
      <color rgb="FFFFF2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H35"/>
  <sheetViews>
    <sheetView showZeros="0" zoomScale="130" zoomScaleNormal="130" workbookViewId="0">
      <pane xSplit="1" ySplit="5" topLeftCell="B9" activePane="bottomRight" state="frozen"/>
      <selection pane="topRight"/>
      <selection pane="bottomLeft"/>
      <selection pane="bottomRight" activeCell="U23" sqref="U23:V23"/>
    </sheetView>
  </sheetViews>
  <sheetFormatPr defaultColWidth="20.75" defaultRowHeight="15"/>
  <cols>
    <col min="1" max="1" width="9.375" style="8" customWidth="1"/>
    <col min="2" max="2" width="7.375" style="8" customWidth="1"/>
    <col min="3" max="9" width="9.125" style="8" customWidth="1"/>
    <col min="10" max="13" width="9.125" style="9" customWidth="1"/>
    <col min="14" max="14" width="7.375" style="9" customWidth="1"/>
    <col min="15" max="15" width="8.75" style="9" customWidth="1"/>
    <col min="16" max="16" width="8.625" style="9" customWidth="1"/>
    <col min="17" max="22" width="7.75" style="9" customWidth="1"/>
    <col min="23" max="121" width="20.75" style="9" customWidth="1"/>
    <col min="122" max="16384" width="20.75" style="10"/>
  </cols>
  <sheetData>
    <row r="1" spans="1:190" s="1" customFormat="1" ht="27" customHeight="1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190" s="1" customFormat="1" ht="16.5" customHeight="1">
      <c r="A2" s="11"/>
      <c r="B2" s="11"/>
      <c r="C2" s="11"/>
      <c r="D2" s="11"/>
      <c r="E2" s="11"/>
      <c r="F2" s="11"/>
      <c r="G2" s="11"/>
      <c r="H2" s="11"/>
      <c r="I2" s="11"/>
      <c r="T2" s="77" t="s">
        <v>32</v>
      </c>
      <c r="U2" s="77"/>
      <c r="V2" s="77"/>
    </row>
    <row r="3" spans="1:190" s="1" customFormat="1" ht="26.25" customHeight="1">
      <c r="A3" s="59" t="s">
        <v>28</v>
      </c>
      <c r="B3" s="60" t="s">
        <v>39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2"/>
      <c r="N3" s="60" t="s">
        <v>40</v>
      </c>
      <c r="O3" s="61"/>
      <c r="P3" s="61"/>
      <c r="Q3" s="61"/>
      <c r="R3" s="61"/>
      <c r="S3" s="61"/>
      <c r="T3" s="61"/>
      <c r="U3" s="61"/>
      <c r="V3" s="62"/>
    </row>
    <row r="4" spans="1:190" s="2" customFormat="1" ht="26.25" customHeight="1">
      <c r="A4" s="59"/>
      <c r="B4" s="63" t="s">
        <v>42</v>
      </c>
      <c r="C4" s="64"/>
      <c r="D4" s="64"/>
      <c r="E4" s="65"/>
      <c r="F4" s="58" t="s">
        <v>38</v>
      </c>
      <c r="G4" s="58"/>
      <c r="H4" s="58"/>
      <c r="I4" s="58"/>
      <c r="J4" s="58" t="s">
        <v>33</v>
      </c>
      <c r="K4" s="58"/>
      <c r="L4" s="58"/>
      <c r="M4" s="58"/>
      <c r="N4" s="66" t="s">
        <v>42</v>
      </c>
      <c r="O4" s="67"/>
      <c r="P4" s="68"/>
      <c r="Q4" s="58" t="s">
        <v>41</v>
      </c>
      <c r="R4" s="58"/>
      <c r="S4" s="58"/>
      <c r="T4" s="58" t="s">
        <v>34</v>
      </c>
      <c r="U4" s="58"/>
      <c r="V4" s="58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</row>
    <row r="5" spans="1:190" s="3" customFormat="1" ht="32.25" customHeight="1">
      <c r="A5" s="59"/>
      <c r="B5" s="26" t="s">
        <v>0</v>
      </c>
      <c r="C5" s="26" t="s">
        <v>1</v>
      </c>
      <c r="D5" s="26" t="s">
        <v>2</v>
      </c>
      <c r="E5" s="26" t="s">
        <v>3</v>
      </c>
      <c r="F5" s="26" t="s">
        <v>0</v>
      </c>
      <c r="G5" s="26" t="s">
        <v>1</v>
      </c>
      <c r="H5" s="26" t="s">
        <v>2</v>
      </c>
      <c r="I5" s="26" t="s">
        <v>3</v>
      </c>
      <c r="J5" s="26" t="s">
        <v>0</v>
      </c>
      <c r="K5" s="26" t="s">
        <v>1</v>
      </c>
      <c r="L5" s="26" t="s">
        <v>2</v>
      </c>
      <c r="M5" s="26" t="s">
        <v>3</v>
      </c>
      <c r="N5" s="26" t="s">
        <v>29</v>
      </c>
      <c r="O5" s="26" t="s">
        <v>30</v>
      </c>
      <c r="P5" s="26" t="s">
        <v>31</v>
      </c>
      <c r="Q5" s="26" t="s">
        <v>29</v>
      </c>
      <c r="R5" s="26" t="s">
        <v>30</v>
      </c>
      <c r="S5" s="26" t="s">
        <v>31</v>
      </c>
      <c r="T5" s="26" t="s">
        <v>29</v>
      </c>
      <c r="U5" s="26" t="s">
        <v>30</v>
      </c>
      <c r="V5" s="26" t="s">
        <v>31</v>
      </c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</row>
    <row r="6" spans="1:190" s="20" customFormat="1" ht="18.75" customHeight="1">
      <c r="A6" s="28" t="s">
        <v>36</v>
      </c>
      <c r="B6" s="22">
        <f t="shared" ref="B6:V6" si="0">SUM(B7,B12,B16,B22,B29)</f>
        <v>128.13445000000002</v>
      </c>
      <c r="C6" s="22">
        <f t="shared" si="0"/>
        <v>29.147510000000004</v>
      </c>
      <c r="D6" s="22">
        <f t="shared" si="0"/>
        <v>50.540510000000005</v>
      </c>
      <c r="E6" s="22">
        <f t="shared" si="0"/>
        <v>48.446430000000007</v>
      </c>
      <c r="F6" s="22">
        <f t="shared" si="0"/>
        <v>75.06</v>
      </c>
      <c r="G6" s="22">
        <f t="shared" si="0"/>
        <v>17.07</v>
      </c>
      <c r="H6" s="22">
        <f t="shared" si="0"/>
        <v>29.61</v>
      </c>
      <c r="I6" s="22">
        <f t="shared" si="0"/>
        <v>28.380000000000003</v>
      </c>
      <c r="J6" s="22">
        <f t="shared" si="0"/>
        <v>53.074449999999999</v>
      </c>
      <c r="K6" s="22">
        <f t="shared" si="0"/>
        <v>12.077509999999998</v>
      </c>
      <c r="L6" s="22">
        <f t="shared" si="0"/>
        <v>20.930510000000002</v>
      </c>
      <c r="M6" s="22">
        <f t="shared" si="0"/>
        <v>20.066430000000004</v>
      </c>
      <c r="N6" s="27">
        <f t="shared" si="0"/>
        <v>53028</v>
      </c>
      <c r="O6" s="27">
        <f t="shared" si="0"/>
        <v>42422</v>
      </c>
      <c r="P6" s="27">
        <f t="shared" si="0"/>
        <v>10606</v>
      </c>
      <c r="Q6" s="27">
        <f t="shared" si="0"/>
        <v>31058</v>
      </c>
      <c r="R6" s="27">
        <f t="shared" si="0"/>
        <v>24846</v>
      </c>
      <c r="S6" s="27">
        <f t="shared" si="0"/>
        <v>6212</v>
      </c>
      <c r="T6" s="27">
        <f t="shared" si="0"/>
        <v>21970</v>
      </c>
      <c r="U6" s="27">
        <f t="shared" si="0"/>
        <v>17576</v>
      </c>
      <c r="V6" s="27">
        <f t="shared" si="0"/>
        <v>4394</v>
      </c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</row>
    <row r="7" spans="1:190" s="4" customFormat="1" ht="18.75" customHeight="1">
      <c r="A7" s="47" t="s">
        <v>80</v>
      </c>
      <c r="B7" s="48">
        <f t="shared" ref="B7:E7" si="1">SUM(B8:B11)</f>
        <v>41.82</v>
      </c>
      <c r="C7" s="48">
        <f t="shared" si="1"/>
        <v>16.200000000000003</v>
      </c>
      <c r="D7" s="48">
        <f t="shared" si="1"/>
        <v>5.6599999999999993</v>
      </c>
      <c r="E7" s="48">
        <f t="shared" si="1"/>
        <v>19.96</v>
      </c>
      <c r="F7" s="48">
        <f t="shared" ref="F7:I7" si="2">SUM(F8:F11)</f>
        <v>26.72</v>
      </c>
      <c r="G7" s="48">
        <f t="shared" si="2"/>
        <v>9.49</v>
      </c>
      <c r="H7" s="48">
        <f t="shared" si="2"/>
        <v>3.3200000000000003</v>
      </c>
      <c r="I7" s="48">
        <f t="shared" si="2"/>
        <v>13.91</v>
      </c>
      <c r="J7" s="48">
        <f>SUM(J8:J11)</f>
        <v>15.100000000000003</v>
      </c>
      <c r="K7" s="48">
        <f t="shared" ref="K7:S7" si="3">SUM(K8:K11)</f>
        <v>6.7099999999999991</v>
      </c>
      <c r="L7" s="48">
        <f t="shared" si="3"/>
        <v>2.3399999999999994</v>
      </c>
      <c r="M7" s="48">
        <f t="shared" si="3"/>
        <v>6.0500000000000025</v>
      </c>
      <c r="N7" s="29">
        <f t="shared" ref="N7" si="4">SUM(N8:N11)</f>
        <v>20658</v>
      </c>
      <c r="O7" s="29">
        <f t="shared" ref="O7" si="5">SUM(O8:O11)</f>
        <v>16526</v>
      </c>
      <c r="P7" s="29">
        <f t="shared" ref="P7" si="6">SUM(P8:P11)</f>
        <v>4132</v>
      </c>
      <c r="Q7" s="23">
        <f t="shared" si="3"/>
        <v>13120</v>
      </c>
      <c r="R7" s="23">
        <f t="shared" si="3"/>
        <v>10495</v>
      </c>
      <c r="S7" s="23">
        <f t="shared" si="3"/>
        <v>2625</v>
      </c>
      <c r="T7" s="23">
        <f>SUM(T8:T11)</f>
        <v>7538</v>
      </c>
      <c r="U7" s="23">
        <f t="shared" ref="U7:V7" si="7">SUM(U8:U11)</f>
        <v>6031</v>
      </c>
      <c r="V7" s="23">
        <f t="shared" si="7"/>
        <v>1507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</row>
    <row r="8" spans="1:190" s="4" customFormat="1" ht="18.75" customHeight="1">
      <c r="A8" s="49" t="s">
        <v>27</v>
      </c>
      <c r="B8" s="50">
        <f>SUM(C8:E8)</f>
        <v>28.14</v>
      </c>
      <c r="C8" s="50">
        <f>SUM(G8,K8)</f>
        <v>9.35</v>
      </c>
      <c r="D8" s="50">
        <f t="shared" ref="D8:E8" si="8">SUM(H8,L8)</f>
        <v>1.48</v>
      </c>
      <c r="E8" s="50">
        <f t="shared" si="8"/>
        <v>17.310000000000002</v>
      </c>
      <c r="F8" s="51">
        <f>SUM(G8:I8)</f>
        <v>18.71</v>
      </c>
      <c r="G8" s="51">
        <v>5.48</v>
      </c>
      <c r="H8" s="51">
        <v>0.87</v>
      </c>
      <c r="I8" s="51">
        <v>12.36</v>
      </c>
      <c r="J8" s="51">
        <f>SUM(K8:M8)</f>
        <v>9.4300000000000033</v>
      </c>
      <c r="K8" s="51">
        <v>3.8699999999999992</v>
      </c>
      <c r="L8" s="51">
        <v>0.61</v>
      </c>
      <c r="M8" s="51">
        <v>4.9500000000000028</v>
      </c>
      <c r="N8" s="52">
        <f>SUM(O8:P8)</f>
        <v>14548</v>
      </c>
      <c r="O8" s="52">
        <f>SUM(R8,U8)</f>
        <v>11638</v>
      </c>
      <c r="P8" s="52">
        <f>SUM(S8,V8)</f>
        <v>2910</v>
      </c>
      <c r="Q8" s="53">
        <f t="shared" ref="Q8:Q11" si="9">SUM(R8:S8)</f>
        <v>9588</v>
      </c>
      <c r="R8" s="54">
        <v>7670</v>
      </c>
      <c r="S8" s="53">
        <v>1918</v>
      </c>
      <c r="T8" s="24">
        <f t="shared" ref="T8:T34" si="10">SUM(U8:V8)</f>
        <v>4960</v>
      </c>
      <c r="U8" s="24">
        <v>3968</v>
      </c>
      <c r="V8" s="24">
        <v>992</v>
      </c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</row>
    <row r="9" spans="1:190" s="4" customFormat="1" ht="18.75" customHeight="1">
      <c r="A9" s="49" t="s">
        <v>7</v>
      </c>
      <c r="B9" s="50">
        <f t="shared" ref="B9:B34" si="11">SUM(C9:E9)</f>
        <v>1.08</v>
      </c>
      <c r="C9" s="50">
        <f t="shared" ref="C9:C34" si="12">SUM(G9,K9)</f>
        <v>0.42999999999999994</v>
      </c>
      <c r="D9" s="50">
        <f t="shared" ref="D9:D34" si="13">SUM(H9,L9)</f>
        <v>0</v>
      </c>
      <c r="E9" s="50">
        <f t="shared" ref="E9:E34" si="14">SUM(I9,M9)</f>
        <v>0.65</v>
      </c>
      <c r="F9" s="51">
        <f>SUM(G9:I9)</f>
        <v>0.63</v>
      </c>
      <c r="G9" s="51">
        <v>0.25</v>
      </c>
      <c r="H9" s="51">
        <v>0</v>
      </c>
      <c r="I9" s="51">
        <v>0.38</v>
      </c>
      <c r="J9" s="51">
        <f t="shared" ref="J9:J34" si="15">SUM(K9:M9)</f>
        <v>0.44999999999999996</v>
      </c>
      <c r="K9" s="51">
        <v>0.17999999999999994</v>
      </c>
      <c r="L9" s="51">
        <v>0</v>
      </c>
      <c r="M9" s="51">
        <v>0.27</v>
      </c>
      <c r="N9" s="52">
        <f t="shared" ref="N9:N34" si="16">SUM(O9:P9)</f>
        <v>530</v>
      </c>
      <c r="O9" s="52">
        <f t="shared" ref="O9:O34" si="17">SUM(R9,U9)</f>
        <v>424</v>
      </c>
      <c r="P9" s="52">
        <f t="shared" ref="P9:P34" si="18">SUM(S9,V9)</f>
        <v>106</v>
      </c>
      <c r="Q9" s="53">
        <f t="shared" si="9"/>
        <v>313</v>
      </c>
      <c r="R9" s="54">
        <v>250</v>
      </c>
      <c r="S9" s="53">
        <v>63</v>
      </c>
      <c r="T9" s="24">
        <f t="shared" si="10"/>
        <v>217</v>
      </c>
      <c r="U9" s="24">
        <v>174</v>
      </c>
      <c r="V9" s="24">
        <v>43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</row>
    <row r="10" spans="1:190" s="4" customFormat="1" ht="18.75" customHeight="1">
      <c r="A10" s="49" t="s">
        <v>8</v>
      </c>
      <c r="B10" s="50">
        <f t="shared" si="11"/>
        <v>1.97</v>
      </c>
      <c r="C10" s="50">
        <f t="shared" si="12"/>
        <v>1.54</v>
      </c>
      <c r="D10" s="50">
        <f t="shared" si="13"/>
        <v>0.42999999999999994</v>
      </c>
      <c r="E10" s="50">
        <f t="shared" si="14"/>
        <v>0</v>
      </c>
      <c r="F10" s="51">
        <f>SUM(G10:I10)</f>
        <v>1.1499999999999999</v>
      </c>
      <c r="G10" s="51">
        <v>0.9</v>
      </c>
      <c r="H10" s="51">
        <v>0.25</v>
      </c>
      <c r="I10" s="51">
        <v>0</v>
      </c>
      <c r="J10" s="51">
        <f t="shared" si="15"/>
        <v>0.82</v>
      </c>
      <c r="K10" s="51">
        <v>0.64</v>
      </c>
      <c r="L10" s="51">
        <v>0.17999999999999994</v>
      </c>
      <c r="M10" s="51">
        <v>0</v>
      </c>
      <c r="N10" s="52">
        <f t="shared" si="16"/>
        <v>877</v>
      </c>
      <c r="O10" s="52">
        <f t="shared" si="17"/>
        <v>702</v>
      </c>
      <c r="P10" s="52">
        <f t="shared" si="18"/>
        <v>175</v>
      </c>
      <c r="Q10" s="53">
        <f t="shared" si="9"/>
        <v>513</v>
      </c>
      <c r="R10" s="54">
        <v>410</v>
      </c>
      <c r="S10" s="53">
        <v>103</v>
      </c>
      <c r="T10" s="24">
        <f t="shared" si="10"/>
        <v>364</v>
      </c>
      <c r="U10" s="24">
        <v>292</v>
      </c>
      <c r="V10" s="24">
        <v>72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</row>
    <row r="11" spans="1:190" s="4" customFormat="1" ht="18.75" customHeight="1">
      <c r="A11" s="49" t="s">
        <v>9</v>
      </c>
      <c r="B11" s="50">
        <f t="shared" si="11"/>
        <v>10.63</v>
      </c>
      <c r="C11" s="50">
        <f t="shared" si="12"/>
        <v>4.8800000000000008</v>
      </c>
      <c r="D11" s="50">
        <f t="shared" si="13"/>
        <v>3.7499999999999996</v>
      </c>
      <c r="E11" s="50">
        <f t="shared" si="14"/>
        <v>2</v>
      </c>
      <c r="F11" s="51">
        <f>SUM(G11:I11)</f>
        <v>6.23</v>
      </c>
      <c r="G11" s="51">
        <v>2.86</v>
      </c>
      <c r="H11" s="51">
        <v>2.2000000000000002</v>
      </c>
      <c r="I11" s="51">
        <v>1.17</v>
      </c>
      <c r="J11" s="51">
        <f t="shared" si="15"/>
        <v>4.4000000000000004</v>
      </c>
      <c r="K11" s="51">
        <v>2.0200000000000009</v>
      </c>
      <c r="L11" s="51">
        <v>1.5499999999999994</v>
      </c>
      <c r="M11" s="51">
        <v>0.83000000000000007</v>
      </c>
      <c r="N11" s="52">
        <f t="shared" si="16"/>
        <v>4703</v>
      </c>
      <c r="O11" s="52">
        <f t="shared" si="17"/>
        <v>3762</v>
      </c>
      <c r="P11" s="52">
        <f t="shared" si="18"/>
        <v>941</v>
      </c>
      <c r="Q11" s="53">
        <f t="shared" si="9"/>
        <v>2706</v>
      </c>
      <c r="R11" s="54">
        <v>2165</v>
      </c>
      <c r="S11" s="53">
        <v>541</v>
      </c>
      <c r="T11" s="24">
        <f t="shared" si="10"/>
        <v>1997</v>
      </c>
      <c r="U11" s="24">
        <v>1597</v>
      </c>
      <c r="V11" s="24">
        <v>400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</row>
    <row r="12" spans="1:190" s="4" customFormat="1" ht="18.75" customHeight="1">
      <c r="A12" s="47" t="s">
        <v>25</v>
      </c>
      <c r="B12" s="48">
        <f t="shared" ref="B12:V12" si="19">SUM(B13:B15)</f>
        <v>3.27</v>
      </c>
      <c r="C12" s="48">
        <f t="shared" si="19"/>
        <v>0.62</v>
      </c>
      <c r="D12" s="48">
        <f t="shared" si="19"/>
        <v>1.8499999999999999</v>
      </c>
      <c r="E12" s="48">
        <f t="shared" si="19"/>
        <v>0.8</v>
      </c>
      <c r="F12" s="48">
        <f t="shared" si="19"/>
        <v>1.92</v>
      </c>
      <c r="G12" s="48">
        <f t="shared" si="19"/>
        <v>0.36</v>
      </c>
      <c r="H12" s="48">
        <f t="shared" si="19"/>
        <v>1.0899999999999999</v>
      </c>
      <c r="I12" s="48">
        <f t="shared" si="19"/>
        <v>0.47</v>
      </c>
      <c r="J12" s="25">
        <f t="shared" si="19"/>
        <v>1.35</v>
      </c>
      <c r="K12" s="25">
        <f t="shared" si="19"/>
        <v>0.26</v>
      </c>
      <c r="L12" s="25">
        <f t="shared" si="19"/>
        <v>0.76</v>
      </c>
      <c r="M12" s="25">
        <f t="shared" si="19"/>
        <v>0.33000000000000007</v>
      </c>
      <c r="N12" s="55">
        <f t="shared" si="19"/>
        <v>1739</v>
      </c>
      <c r="O12" s="55">
        <f t="shared" si="19"/>
        <v>1391</v>
      </c>
      <c r="P12" s="55">
        <f t="shared" si="19"/>
        <v>348</v>
      </c>
      <c r="Q12" s="55">
        <f t="shared" si="19"/>
        <v>745</v>
      </c>
      <c r="R12" s="55">
        <f t="shared" si="19"/>
        <v>595</v>
      </c>
      <c r="S12" s="55">
        <f t="shared" si="19"/>
        <v>150</v>
      </c>
      <c r="T12" s="25">
        <f t="shared" si="19"/>
        <v>994</v>
      </c>
      <c r="U12" s="23">
        <f t="shared" si="19"/>
        <v>796</v>
      </c>
      <c r="V12" s="23">
        <f t="shared" si="19"/>
        <v>198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</row>
    <row r="13" spans="1:190" s="4" customFormat="1" ht="18.75" customHeight="1">
      <c r="A13" s="49" t="s">
        <v>4</v>
      </c>
      <c r="B13" s="50">
        <f t="shared" si="11"/>
        <v>0.98</v>
      </c>
      <c r="C13" s="50">
        <f t="shared" si="12"/>
        <v>0</v>
      </c>
      <c r="D13" s="50">
        <f t="shared" si="13"/>
        <v>0.18</v>
      </c>
      <c r="E13" s="50">
        <f t="shared" si="14"/>
        <v>0.8</v>
      </c>
      <c r="F13" s="51">
        <f>SUM(G13:I13)</f>
        <v>0.57999999999999996</v>
      </c>
      <c r="G13" s="51">
        <v>0</v>
      </c>
      <c r="H13" s="51">
        <v>0.11</v>
      </c>
      <c r="I13" s="51">
        <v>0.47</v>
      </c>
      <c r="J13" s="51">
        <f t="shared" si="15"/>
        <v>0.40000000000000008</v>
      </c>
      <c r="K13" s="51">
        <v>0</v>
      </c>
      <c r="L13" s="51">
        <v>6.9999999999999993E-2</v>
      </c>
      <c r="M13" s="51">
        <v>0.33000000000000007</v>
      </c>
      <c r="N13" s="52">
        <f t="shared" si="16"/>
        <v>413</v>
      </c>
      <c r="O13" s="52">
        <f t="shared" si="17"/>
        <v>330</v>
      </c>
      <c r="P13" s="52">
        <f t="shared" si="18"/>
        <v>83</v>
      </c>
      <c r="Q13" s="53">
        <f t="shared" ref="Q13:Q15" si="20">SUM(R13:S13)</f>
        <v>218</v>
      </c>
      <c r="R13" s="53">
        <v>174</v>
      </c>
      <c r="S13" s="53">
        <v>44</v>
      </c>
      <c r="T13" s="24">
        <f t="shared" si="10"/>
        <v>195</v>
      </c>
      <c r="U13" s="24">
        <v>156</v>
      </c>
      <c r="V13" s="24">
        <v>39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</row>
    <row r="14" spans="1:190" s="4" customFormat="1" ht="18.75" customHeight="1">
      <c r="A14" s="49" t="s">
        <v>5</v>
      </c>
      <c r="B14" s="50">
        <f t="shared" si="11"/>
        <v>1</v>
      </c>
      <c r="C14" s="50">
        <f t="shared" si="12"/>
        <v>0</v>
      </c>
      <c r="D14" s="50">
        <f t="shared" si="13"/>
        <v>1</v>
      </c>
      <c r="E14" s="50">
        <f t="shared" si="14"/>
        <v>0</v>
      </c>
      <c r="F14" s="51">
        <f>SUM(G14:I14)</f>
        <v>0.59</v>
      </c>
      <c r="G14" s="51">
        <v>0</v>
      </c>
      <c r="H14" s="51">
        <v>0.59</v>
      </c>
      <c r="I14" s="51">
        <v>0</v>
      </c>
      <c r="J14" s="51">
        <f t="shared" si="15"/>
        <v>0.41000000000000003</v>
      </c>
      <c r="K14" s="51">
        <v>0</v>
      </c>
      <c r="L14" s="51">
        <v>0.41000000000000003</v>
      </c>
      <c r="M14" s="51">
        <v>0</v>
      </c>
      <c r="N14" s="52">
        <f t="shared" si="16"/>
        <v>649</v>
      </c>
      <c r="O14" s="52">
        <f t="shared" si="17"/>
        <v>519</v>
      </c>
      <c r="P14" s="52">
        <f t="shared" si="18"/>
        <v>130</v>
      </c>
      <c r="Q14" s="53">
        <f t="shared" si="20"/>
        <v>247</v>
      </c>
      <c r="R14" s="54">
        <v>197</v>
      </c>
      <c r="S14" s="53">
        <v>50</v>
      </c>
      <c r="T14" s="24">
        <f t="shared" si="10"/>
        <v>402</v>
      </c>
      <c r="U14" s="24">
        <v>322</v>
      </c>
      <c r="V14" s="24">
        <v>80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</row>
    <row r="15" spans="1:190" s="4" customFormat="1" ht="18.75" customHeight="1">
      <c r="A15" s="49" t="s">
        <v>6</v>
      </c>
      <c r="B15" s="50">
        <f t="shared" si="11"/>
        <v>1.29</v>
      </c>
      <c r="C15" s="50">
        <f t="shared" si="12"/>
        <v>0.62</v>
      </c>
      <c r="D15" s="50">
        <f t="shared" si="13"/>
        <v>0.66999999999999993</v>
      </c>
      <c r="E15" s="50">
        <f t="shared" si="14"/>
        <v>0</v>
      </c>
      <c r="F15" s="51">
        <f>SUM(G15:I15)</f>
        <v>0.75</v>
      </c>
      <c r="G15" s="51">
        <v>0.36</v>
      </c>
      <c r="H15" s="51">
        <v>0.39</v>
      </c>
      <c r="I15" s="51">
        <v>0</v>
      </c>
      <c r="J15" s="51">
        <f t="shared" si="15"/>
        <v>0.53999999999999992</v>
      </c>
      <c r="K15" s="51">
        <v>0.26</v>
      </c>
      <c r="L15" s="51">
        <v>0.27999999999999992</v>
      </c>
      <c r="M15" s="51">
        <v>0</v>
      </c>
      <c r="N15" s="52">
        <f t="shared" si="16"/>
        <v>677</v>
      </c>
      <c r="O15" s="52">
        <f t="shared" si="17"/>
        <v>542</v>
      </c>
      <c r="P15" s="52">
        <f t="shared" si="18"/>
        <v>135</v>
      </c>
      <c r="Q15" s="53">
        <f t="shared" si="20"/>
        <v>280</v>
      </c>
      <c r="R15" s="54">
        <v>224</v>
      </c>
      <c r="S15" s="53">
        <v>56</v>
      </c>
      <c r="T15" s="24">
        <f t="shared" si="10"/>
        <v>397</v>
      </c>
      <c r="U15" s="24">
        <v>318</v>
      </c>
      <c r="V15" s="24">
        <v>79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</row>
    <row r="16" spans="1:190" s="5" customFormat="1" ht="18.75" customHeight="1">
      <c r="A16" s="47" t="s">
        <v>81</v>
      </c>
      <c r="B16" s="48">
        <f t="shared" ref="B16:E16" si="21">SUM(B17:B21)</f>
        <v>39.020000000000003</v>
      </c>
      <c r="C16" s="48">
        <f t="shared" si="21"/>
        <v>7.6799999999999988</v>
      </c>
      <c r="D16" s="48">
        <f t="shared" si="21"/>
        <v>10.790000000000001</v>
      </c>
      <c r="E16" s="48">
        <f t="shared" si="21"/>
        <v>20.550000000000004</v>
      </c>
      <c r="F16" s="48">
        <f t="shared" ref="F16:I16" si="22">SUM(F17:F21)</f>
        <v>22.860000000000003</v>
      </c>
      <c r="G16" s="48">
        <f t="shared" si="22"/>
        <v>4.5</v>
      </c>
      <c r="H16" s="48">
        <f t="shared" si="22"/>
        <v>6.32</v>
      </c>
      <c r="I16" s="48">
        <f t="shared" si="22"/>
        <v>12.04</v>
      </c>
      <c r="J16" s="25">
        <f t="shared" ref="J16:S16" si="23">SUM(J17:J21)</f>
        <v>16.16</v>
      </c>
      <c r="K16" s="25">
        <f t="shared" si="23"/>
        <v>3.1799999999999997</v>
      </c>
      <c r="L16" s="25">
        <f t="shared" si="23"/>
        <v>4.4700000000000006</v>
      </c>
      <c r="M16" s="25">
        <f t="shared" si="23"/>
        <v>8.5100000000000016</v>
      </c>
      <c r="N16" s="23">
        <f t="shared" ref="N16" si="24">SUM(N17:N21)</f>
        <v>12250</v>
      </c>
      <c r="O16" s="23">
        <f t="shared" ref="O16" si="25">SUM(O17:O21)</f>
        <v>9800</v>
      </c>
      <c r="P16" s="23">
        <f t="shared" ref="P16" si="26">SUM(P17:P21)</f>
        <v>2450</v>
      </c>
      <c r="Q16" s="23">
        <f t="shared" si="23"/>
        <v>7058</v>
      </c>
      <c r="R16" s="23">
        <f t="shared" si="23"/>
        <v>5647</v>
      </c>
      <c r="S16" s="23">
        <f t="shared" si="23"/>
        <v>1411</v>
      </c>
      <c r="T16" s="23">
        <f>SUM(T17:T21)</f>
        <v>5192</v>
      </c>
      <c r="U16" s="23">
        <f t="shared" ref="U16:V16" si="27">SUM(U17:U21)</f>
        <v>4153</v>
      </c>
      <c r="V16" s="23">
        <f t="shared" si="27"/>
        <v>1039</v>
      </c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</row>
    <row r="17" spans="1:190" s="6" customFormat="1" ht="18.75" customHeight="1">
      <c r="A17" s="49" t="s">
        <v>10</v>
      </c>
      <c r="B17" s="50">
        <f t="shared" si="11"/>
        <v>1.7200000000000002</v>
      </c>
      <c r="C17" s="50">
        <f t="shared" si="12"/>
        <v>0.22999999999999998</v>
      </c>
      <c r="D17" s="50">
        <f t="shared" si="13"/>
        <v>1.4900000000000002</v>
      </c>
      <c r="E17" s="50">
        <f t="shared" si="14"/>
        <v>0</v>
      </c>
      <c r="F17" s="51">
        <f>SUM(G17:I17)</f>
        <v>1</v>
      </c>
      <c r="G17" s="51">
        <v>0.13</v>
      </c>
      <c r="H17" s="51">
        <v>0.87</v>
      </c>
      <c r="I17" s="51">
        <v>0</v>
      </c>
      <c r="J17" s="51">
        <f t="shared" si="15"/>
        <v>0.7200000000000002</v>
      </c>
      <c r="K17" s="51">
        <v>9.9999999999999978E-2</v>
      </c>
      <c r="L17" s="51">
        <v>0.62000000000000022</v>
      </c>
      <c r="M17" s="51">
        <v>0</v>
      </c>
      <c r="N17" s="52">
        <f t="shared" si="16"/>
        <v>793</v>
      </c>
      <c r="O17" s="52">
        <f t="shared" si="17"/>
        <v>634</v>
      </c>
      <c r="P17" s="52">
        <f t="shared" si="18"/>
        <v>159</v>
      </c>
      <c r="Q17" s="53">
        <f t="shared" ref="Q17:Q21" si="28">SUM(R17:S17)</f>
        <v>464</v>
      </c>
      <c r="R17" s="54">
        <v>371</v>
      </c>
      <c r="S17" s="53">
        <v>93</v>
      </c>
      <c r="T17" s="24">
        <f t="shared" si="10"/>
        <v>329</v>
      </c>
      <c r="U17" s="24">
        <v>263</v>
      </c>
      <c r="V17" s="24">
        <v>66</v>
      </c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</row>
    <row r="18" spans="1:190" s="6" customFormat="1" ht="18.75" customHeight="1">
      <c r="A18" s="49" t="s">
        <v>11</v>
      </c>
      <c r="B18" s="50">
        <f t="shared" si="11"/>
        <v>3.3100000000000005</v>
      </c>
      <c r="C18" s="50">
        <f t="shared" si="12"/>
        <v>0</v>
      </c>
      <c r="D18" s="50">
        <f t="shared" si="13"/>
        <v>2.3100000000000005</v>
      </c>
      <c r="E18" s="50">
        <f t="shared" si="14"/>
        <v>1</v>
      </c>
      <c r="F18" s="51">
        <f>SUM(G18:I18)</f>
        <v>1.94</v>
      </c>
      <c r="G18" s="51">
        <v>0</v>
      </c>
      <c r="H18" s="51">
        <v>1.35</v>
      </c>
      <c r="I18" s="51">
        <v>0.59</v>
      </c>
      <c r="J18" s="51">
        <f t="shared" si="15"/>
        <v>1.3700000000000006</v>
      </c>
      <c r="K18" s="51">
        <v>0</v>
      </c>
      <c r="L18" s="51">
        <v>0.96000000000000041</v>
      </c>
      <c r="M18" s="51">
        <v>0.41000000000000003</v>
      </c>
      <c r="N18" s="52">
        <f t="shared" si="16"/>
        <v>1269</v>
      </c>
      <c r="O18" s="52">
        <f t="shared" si="17"/>
        <v>1015</v>
      </c>
      <c r="P18" s="52">
        <f t="shared" si="18"/>
        <v>254</v>
      </c>
      <c r="Q18" s="53">
        <f t="shared" si="28"/>
        <v>716</v>
      </c>
      <c r="R18" s="53">
        <v>573</v>
      </c>
      <c r="S18" s="53">
        <v>143</v>
      </c>
      <c r="T18" s="24">
        <f t="shared" si="10"/>
        <v>553</v>
      </c>
      <c r="U18" s="24">
        <v>442</v>
      </c>
      <c r="V18" s="24">
        <v>111</v>
      </c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</row>
    <row r="19" spans="1:190" s="6" customFormat="1" ht="18.75" customHeight="1">
      <c r="A19" s="49" t="s">
        <v>12</v>
      </c>
      <c r="B19" s="50">
        <f t="shared" si="11"/>
        <v>13.59</v>
      </c>
      <c r="C19" s="50">
        <f t="shared" si="12"/>
        <v>4.9799999999999995</v>
      </c>
      <c r="D19" s="50">
        <f t="shared" si="13"/>
        <v>1.42</v>
      </c>
      <c r="E19" s="50">
        <f t="shared" si="14"/>
        <v>7.19</v>
      </c>
      <c r="F19" s="51">
        <f>SUM(G19:I19)</f>
        <v>7.96</v>
      </c>
      <c r="G19" s="51">
        <v>2.92</v>
      </c>
      <c r="H19" s="51">
        <v>0.83</v>
      </c>
      <c r="I19" s="51">
        <v>4.21</v>
      </c>
      <c r="J19" s="51">
        <f t="shared" si="15"/>
        <v>5.63</v>
      </c>
      <c r="K19" s="51">
        <v>2.0599999999999996</v>
      </c>
      <c r="L19" s="51">
        <v>0.59</v>
      </c>
      <c r="M19" s="51">
        <v>2.9800000000000004</v>
      </c>
      <c r="N19" s="52">
        <f t="shared" si="16"/>
        <v>4672</v>
      </c>
      <c r="O19" s="52">
        <f t="shared" si="17"/>
        <v>3738</v>
      </c>
      <c r="P19" s="52">
        <f t="shared" si="18"/>
        <v>934</v>
      </c>
      <c r="Q19" s="53">
        <f t="shared" si="28"/>
        <v>2736</v>
      </c>
      <c r="R19" s="54">
        <v>2189</v>
      </c>
      <c r="S19" s="53">
        <v>547</v>
      </c>
      <c r="T19" s="24">
        <f t="shared" si="10"/>
        <v>1936</v>
      </c>
      <c r="U19" s="24">
        <v>1549</v>
      </c>
      <c r="V19" s="24">
        <v>387</v>
      </c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</row>
    <row r="20" spans="1:190" s="6" customFormat="1" ht="18.75" customHeight="1">
      <c r="A20" s="49" t="s">
        <v>13</v>
      </c>
      <c r="B20" s="50">
        <f t="shared" si="11"/>
        <v>11.790000000000001</v>
      </c>
      <c r="C20" s="50">
        <f t="shared" si="12"/>
        <v>0</v>
      </c>
      <c r="D20" s="50">
        <f t="shared" si="13"/>
        <v>4.33</v>
      </c>
      <c r="E20" s="50">
        <f t="shared" si="14"/>
        <v>7.4600000000000009</v>
      </c>
      <c r="F20" s="51">
        <f>SUM(G20:I20)</f>
        <v>6.91</v>
      </c>
      <c r="G20" s="51">
        <v>0</v>
      </c>
      <c r="H20" s="51">
        <v>2.54</v>
      </c>
      <c r="I20" s="51">
        <v>4.37</v>
      </c>
      <c r="J20" s="51">
        <f t="shared" si="15"/>
        <v>4.8800000000000008</v>
      </c>
      <c r="K20" s="51">
        <v>0</v>
      </c>
      <c r="L20" s="51">
        <v>1.79</v>
      </c>
      <c r="M20" s="51">
        <v>3.0900000000000007</v>
      </c>
      <c r="N20" s="52">
        <f t="shared" si="16"/>
        <v>2610</v>
      </c>
      <c r="O20" s="52">
        <f t="shared" si="17"/>
        <v>2088</v>
      </c>
      <c r="P20" s="52">
        <f t="shared" si="18"/>
        <v>522</v>
      </c>
      <c r="Q20" s="53">
        <f t="shared" si="28"/>
        <v>1526</v>
      </c>
      <c r="R20" s="54">
        <v>1221</v>
      </c>
      <c r="S20" s="53">
        <v>305</v>
      </c>
      <c r="T20" s="24">
        <f t="shared" si="10"/>
        <v>1084</v>
      </c>
      <c r="U20" s="24">
        <v>867</v>
      </c>
      <c r="V20" s="24">
        <v>217</v>
      </c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</row>
    <row r="21" spans="1:190" s="6" customFormat="1" ht="18.75" customHeight="1">
      <c r="A21" s="49" t="s">
        <v>14</v>
      </c>
      <c r="B21" s="50">
        <f t="shared" si="11"/>
        <v>8.61</v>
      </c>
      <c r="C21" s="50">
        <f t="shared" si="12"/>
        <v>2.4699999999999998</v>
      </c>
      <c r="D21" s="50">
        <f t="shared" si="13"/>
        <v>1.24</v>
      </c>
      <c r="E21" s="50">
        <f t="shared" si="14"/>
        <v>4.9000000000000004</v>
      </c>
      <c r="F21" s="51">
        <f>SUM(G21:I21)</f>
        <v>5.05</v>
      </c>
      <c r="G21" s="51">
        <v>1.45</v>
      </c>
      <c r="H21" s="51">
        <v>0.73</v>
      </c>
      <c r="I21" s="51">
        <v>2.87</v>
      </c>
      <c r="J21" s="51">
        <f t="shared" si="15"/>
        <v>3.56</v>
      </c>
      <c r="K21" s="51">
        <v>1.0199999999999998</v>
      </c>
      <c r="L21" s="51">
        <v>0.51</v>
      </c>
      <c r="M21" s="51">
        <v>2.0300000000000002</v>
      </c>
      <c r="N21" s="52">
        <f t="shared" si="16"/>
        <v>2906</v>
      </c>
      <c r="O21" s="52">
        <f t="shared" si="17"/>
        <v>2325</v>
      </c>
      <c r="P21" s="52">
        <f t="shared" si="18"/>
        <v>581</v>
      </c>
      <c r="Q21" s="53">
        <f t="shared" si="28"/>
        <v>1616</v>
      </c>
      <c r="R21" s="54">
        <v>1293</v>
      </c>
      <c r="S21" s="53">
        <v>323</v>
      </c>
      <c r="T21" s="24">
        <f t="shared" si="10"/>
        <v>1290</v>
      </c>
      <c r="U21" s="24">
        <v>1032</v>
      </c>
      <c r="V21" s="24">
        <v>258</v>
      </c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</row>
    <row r="22" spans="1:190" s="5" customFormat="1" ht="18.75" customHeight="1">
      <c r="A22" s="47" t="s">
        <v>35</v>
      </c>
      <c r="B22" s="25">
        <f t="shared" ref="B22" si="29">SUM(B23:B28)</f>
        <v>36.089999999999996</v>
      </c>
      <c r="C22" s="25">
        <f t="shared" ref="C22" si="30">SUM(C23:C28)</f>
        <v>4.33</v>
      </c>
      <c r="D22" s="25">
        <f t="shared" ref="D22" si="31">SUM(D23:D28)</f>
        <v>31.760000000000005</v>
      </c>
      <c r="E22" s="25">
        <f t="shared" ref="E22" si="32">SUM(E23:E28)</f>
        <v>0</v>
      </c>
      <c r="F22" s="25">
        <f t="shared" ref="F22" si="33">SUM(F23:F28)</f>
        <v>21.130000000000003</v>
      </c>
      <c r="G22" s="25">
        <f t="shared" ref="G22" si="34">SUM(G23:G28)</f>
        <v>2.5299999999999998</v>
      </c>
      <c r="H22" s="25">
        <f t="shared" ref="H22" si="35">SUM(H23:H28)</f>
        <v>18.599999999999998</v>
      </c>
      <c r="I22" s="25">
        <f t="shared" ref="I22" si="36">SUM(I23:I28)</f>
        <v>0</v>
      </c>
      <c r="J22" s="25">
        <f t="shared" ref="J22:S22" si="37">SUM(J23:J28)</f>
        <v>14.96</v>
      </c>
      <c r="K22" s="25">
        <f t="shared" si="37"/>
        <v>1.8</v>
      </c>
      <c r="L22" s="25">
        <f t="shared" si="37"/>
        <v>13.16</v>
      </c>
      <c r="M22" s="25">
        <f t="shared" si="37"/>
        <v>0</v>
      </c>
      <c r="N22" s="23">
        <f t="shared" ref="N22" si="38">SUM(N23:N28)</f>
        <v>16512</v>
      </c>
      <c r="O22" s="23">
        <f t="shared" ref="O22" si="39">SUM(O23:O28)</f>
        <v>13210</v>
      </c>
      <c r="P22" s="23">
        <f t="shared" ref="P22" si="40">SUM(P23:P28)</f>
        <v>3302</v>
      </c>
      <c r="Q22" s="23">
        <f t="shared" si="37"/>
        <v>9632</v>
      </c>
      <c r="R22" s="23">
        <f t="shared" si="37"/>
        <v>7706</v>
      </c>
      <c r="S22" s="23">
        <f t="shared" si="37"/>
        <v>1926</v>
      </c>
      <c r="T22" s="23">
        <f>SUM(T23:T28)</f>
        <v>6880</v>
      </c>
      <c r="U22" s="23">
        <f t="shared" ref="U22:V22" si="41">SUM(U23:U28)</f>
        <v>5504</v>
      </c>
      <c r="V22" s="23">
        <f t="shared" si="41"/>
        <v>1376</v>
      </c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</row>
    <row r="23" spans="1:190" s="5" customFormat="1" ht="18.75" customHeight="1">
      <c r="A23" s="49" t="s">
        <v>37</v>
      </c>
      <c r="B23" s="50">
        <f t="shared" si="11"/>
        <v>1</v>
      </c>
      <c r="C23" s="50">
        <f t="shared" si="12"/>
        <v>0</v>
      </c>
      <c r="D23" s="50">
        <f t="shared" si="13"/>
        <v>1</v>
      </c>
      <c r="E23" s="50">
        <f t="shared" si="14"/>
        <v>0</v>
      </c>
      <c r="F23" s="49"/>
      <c r="G23" s="49"/>
      <c r="H23" s="49"/>
      <c r="I23" s="49"/>
      <c r="J23" s="51">
        <f t="shared" si="15"/>
        <v>1</v>
      </c>
      <c r="K23" s="48"/>
      <c r="L23" s="51">
        <v>1</v>
      </c>
      <c r="M23" s="48"/>
      <c r="N23" s="52">
        <f t="shared" si="16"/>
        <v>419</v>
      </c>
      <c r="O23" s="52">
        <f t="shared" si="17"/>
        <v>335</v>
      </c>
      <c r="P23" s="52">
        <f t="shared" si="18"/>
        <v>84</v>
      </c>
      <c r="Q23" s="55"/>
      <c r="R23" s="55"/>
      <c r="S23" s="55"/>
      <c r="T23" s="24">
        <f>SUM(U23:V23)</f>
        <v>419</v>
      </c>
      <c r="U23" s="24">
        <v>335</v>
      </c>
      <c r="V23" s="78">
        <v>84</v>
      </c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</row>
    <row r="24" spans="1:190" s="6" customFormat="1" ht="18.75" customHeight="1">
      <c r="A24" s="49" t="s">
        <v>15</v>
      </c>
      <c r="B24" s="50">
        <f t="shared" si="11"/>
        <v>9.81</v>
      </c>
      <c r="C24" s="50">
        <f t="shared" si="12"/>
        <v>3.71</v>
      </c>
      <c r="D24" s="50">
        <f t="shared" si="13"/>
        <v>6.1000000000000005</v>
      </c>
      <c r="E24" s="50">
        <f t="shared" si="14"/>
        <v>0</v>
      </c>
      <c r="F24" s="51">
        <f>SUM(G24:I24)</f>
        <v>6.91</v>
      </c>
      <c r="G24" s="51">
        <v>2.17</v>
      </c>
      <c r="H24" s="51">
        <v>4.74</v>
      </c>
      <c r="I24" s="49"/>
      <c r="J24" s="51">
        <f t="shared" si="15"/>
        <v>2.9000000000000004</v>
      </c>
      <c r="K24" s="51">
        <v>1.54</v>
      </c>
      <c r="L24" s="51">
        <v>1.36</v>
      </c>
      <c r="M24" s="51">
        <v>0</v>
      </c>
      <c r="N24" s="52">
        <f t="shared" si="16"/>
        <v>5282</v>
      </c>
      <c r="O24" s="52">
        <f t="shared" si="17"/>
        <v>4225</v>
      </c>
      <c r="P24" s="52">
        <f t="shared" si="18"/>
        <v>1057</v>
      </c>
      <c r="Q24" s="53">
        <f t="shared" ref="Q24:Q28" si="42">SUM(R24:S24)</f>
        <v>3573</v>
      </c>
      <c r="R24" s="54">
        <v>2858</v>
      </c>
      <c r="S24" s="53">
        <v>715</v>
      </c>
      <c r="T24" s="24">
        <f t="shared" ref="T24:T28" si="43">SUM(U24:V24)</f>
        <v>1709</v>
      </c>
      <c r="U24" s="24">
        <v>1367</v>
      </c>
      <c r="V24" s="78">
        <v>342</v>
      </c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</row>
    <row r="25" spans="1:190" s="6" customFormat="1" ht="18.75" customHeight="1">
      <c r="A25" s="49" t="s">
        <v>16</v>
      </c>
      <c r="B25" s="50">
        <f t="shared" si="11"/>
        <v>3.2300000000000004</v>
      </c>
      <c r="C25" s="50">
        <f t="shared" si="12"/>
        <v>0</v>
      </c>
      <c r="D25" s="50">
        <f t="shared" si="13"/>
        <v>3.2300000000000004</v>
      </c>
      <c r="E25" s="50">
        <f t="shared" si="14"/>
        <v>0</v>
      </c>
      <c r="F25" s="51">
        <f>SUM(G25:I25)</f>
        <v>1.89</v>
      </c>
      <c r="G25" s="51">
        <v>0</v>
      </c>
      <c r="H25" s="51">
        <v>1.89</v>
      </c>
      <c r="I25" s="49"/>
      <c r="J25" s="51">
        <f t="shared" si="15"/>
        <v>1.3400000000000005</v>
      </c>
      <c r="K25" s="51">
        <v>0</v>
      </c>
      <c r="L25" s="51">
        <v>1.3400000000000005</v>
      </c>
      <c r="M25" s="51">
        <v>0</v>
      </c>
      <c r="N25" s="52">
        <f t="shared" si="16"/>
        <v>1398</v>
      </c>
      <c r="O25" s="52">
        <f t="shared" si="17"/>
        <v>1119</v>
      </c>
      <c r="P25" s="52">
        <f t="shared" si="18"/>
        <v>279</v>
      </c>
      <c r="Q25" s="53">
        <f t="shared" si="42"/>
        <v>791</v>
      </c>
      <c r="R25" s="53">
        <v>633</v>
      </c>
      <c r="S25" s="53">
        <v>158</v>
      </c>
      <c r="T25" s="24">
        <f t="shared" si="43"/>
        <v>607</v>
      </c>
      <c r="U25" s="24">
        <v>486</v>
      </c>
      <c r="V25" s="78">
        <v>121</v>
      </c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</row>
    <row r="26" spans="1:190" s="6" customFormat="1" ht="18.75" customHeight="1">
      <c r="A26" s="49" t="s">
        <v>17</v>
      </c>
      <c r="B26" s="50">
        <f t="shared" si="11"/>
        <v>6.2100000000000009</v>
      </c>
      <c r="C26" s="50">
        <f t="shared" si="12"/>
        <v>0</v>
      </c>
      <c r="D26" s="50">
        <f t="shared" si="13"/>
        <v>6.2100000000000009</v>
      </c>
      <c r="E26" s="50">
        <f t="shared" si="14"/>
        <v>0</v>
      </c>
      <c r="F26" s="51">
        <f>SUM(G26:I26)</f>
        <v>3.64</v>
      </c>
      <c r="G26" s="51">
        <v>0</v>
      </c>
      <c r="H26" s="51">
        <v>3.64</v>
      </c>
      <c r="I26" s="49"/>
      <c r="J26" s="51">
        <f t="shared" si="15"/>
        <v>2.5700000000000007</v>
      </c>
      <c r="K26" s="51">
        <v>0</v>
      </c>
      <c r="L26" s="51">
        <v>2.5700000000000007</v>
      </c>
      <c r="M26" s="51">
        <v>0</v>
      </c>
      <c r="N26" s="52">
        <f t="shared" si="16"/>
        <v>2596</v>
      </c>
      <c r="O26" s="52">
        <f t="shared" si="17"/>
        <v>2077</v>
      </c>
      <c r="P26" s="52">
        <f t="shared" si="18"/>
        <v>519</v>
      </c>
      <c r="Q26" s="53">
        <f t="shared" si="42"/>
        <v>1521</v>
      </c>
      <c r="R26" s="54">
        <v>1217</v>
      </c>
      <c r="S26" s="53">
        <v>304</v>
      </c>
      <c r="T26" s="24">
        <f t="shared" si="43"/>
        <v>1075</v>
      </c>
      <c r="U26" s="24">
        <v>860</v>
      </c>
      <c r="V26" s="78">
        <v>215</v>
      </c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</row>
    <row r="27" spans="1:190" s="6" customFormat="1" ht="18.75" customHeight="1">
      <c r="A27" s="49" t="s">
        <v>18</v>
      </c>
      <c r="B27" s="50">
        <f t="shared" si="11"/>
        <v>10.51</v>
      </c>
      <c r="C27" s="50">
        <f t="shared" si="12"/>
        <v>0.62</v>
      </c>
      <c r="D27" s="50">
        <f t="shared" si="13"/>
        <v>9.89</v>
      </c>
      <c r="E27" s="50">
        <f t="shared" si="14"/>
        <v>0</v>
      </c>
      <c r="F27" s="51">
        <f>SUM(G27:I27)</f>
        <v>6.15</v>
      </c>
      <c r="G27" s="51">
        <v>0.36</v>
      </c>
      <c r="H27" s="51">
        <v>5.79</v>
      </c>
      <c r="I27" s="49"/>
      <c r="J27" s="51">
        <f t="shared" si="15"/>
        <v>4.3600000000000003</v>
      </c>
      <c r="K27" s="51">
        <v>0.26</v>
      </c>
      <c r="L27" s="51">
        <v>4.1000000000000005</v>
      </c>
      <c r="M27" s="51">
        <v>0</v>
      </c>
      <c r="N27" s="52">
        <f t="shared" si="16"/>
        <v>4588</v>
      </c>
      <c r="O27" s="52">
        <f t="shared" si="17"/>
        <v>3671</v>
      </c>
      <c r="P27" s="52">
        <f t="shared" si="18"/>
        <v>917</v>
      </c>
      <c r="Q27" s="53">
        <f t="shared" si="42"/>
        <v>2687</v>
      </c>
      <c r="R27" s="54">
        <v>2150</v>
      </c>
      <c r="S27" s="53">
        <v>537</v>
      </c>
      <c r="T27" s="24">
        <f t="shared" si="43"/>
        <v>1901</v>
      </c>
      <c r="U27" s="24">
        <v>1521</v>
      </c>
      <c r="V27" s="78">
        <v>380</v>
      </c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</row>
    <row r="28" spans="1:190" s="6" customFormat="1" ht="18.75" customHeight="1">
      <c r="A28" s="49" t="s">
        <v>19</v>
      </c>
      <c r="B28" s="50">
        <f t="shared" si="11"/>
        <v>5.33</v>
      </c>
      <c r="C28" s="50">
        <f t="shared" si="12"/>
        <v>0</v>
      </c>
      <c r="D28" s="50">
        <f t="shared" si="13"/>
        <v>5.33</v>
      </c>
      <c r="E28" s="50">
        <f t="shared" si="14"/>
        <v>0</v>
      </c>
      <c r="F28" s="51">
        <f>SUM(G28:I28)</f>
        <v>2.54</v>
      </c>
      <c r="G28" s="51">
        <v>0</v>
      </c>
      <c r="H28" s="51">
        <v>2.54</v>
      </c>
      <c r="I28" s="49"/>
      <c r="J28" s="51">
        <f t="shared" si="15"/>
        <v>2.79</v>
      </c>
      <c r="K28" s="51">
        <v>0</v>
      </c>
      <c r="L28" s="51">
        <v>2.79</v>
      </c>
      <c r="M28" s="51">
        <v>0</v>
      </c>
      <c r="N28" s="52">
        <f t="shared" si="16"/>
        <v>2229</v>
      </c>
      <c r="O28" s="52">
        <f t="shared" si="17"/>
        <v>1783</v>
      </c>
      <c r="P28" s="52">
        <f t="shared" si="18"/>
        <v>446</v>
      </c>
      <c r="Q28" s="53">
        <f t="shared" si="42"/>
        <v>1060</v>
      </c>
      <c r="R28" s="54">
        <v>848</v>
      </c>
      <c r="S28" s="53">
        <v>212</v>
      </c>
      <c r="T28" s="24">
        <f t="shared" si="43"/>
        <v>1169</v>
      </c>
      <c r="U28" s="24">
        <v>935</v>
      </c>
      <c r="V28" s="78">
        <v>234</v>
      </c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</row>
    <row r="29" spans="1:190" s="5" customFormat="1" ht="18.75" customHeight="1">
      <c r="A29" s="47" t="s">
        <v>26</v>
      </c>
      <c r="B29" s="48">
        <f t="shared" ref="B29:V29" si="44">SUM(B30:B34)</f>
        <v>7.9344500000000009</v>
      </c>
      <c r="C29" s="48">
        <f t="shared" si="44"/>
        <v>0.31750999999999996</v>
      </c>
      <c r="D29" s="48">
        <f t="shared" si="44"/>
        <v>0.48050999999999999</v>
      </c>
      <c r="E29" s="48">
        <f t="shared" si="44"/>
        <v>7.1364300000000007</v>
      </c>
      <c r="F29" s="48">
        <f t="shared" si="44"/>
        <v>2.4299999999999997</v>
      </c>
      <c r="G29" s="48">
        <f t="shared" si="44"/>
        <v>0.19</v>
      </c>
      <c r="H29" s="48">
        <f t="shared" si="44"/>
        <v>0.28000000000000003</v>
      </c>
      <c r="I29" s="48">
        <f t="shared" si="44"/>
        <v>1.96</v>
      </c>
      <c r="J29" s="48">
        <f t="shared" si="44"/>
        <v>5.5044500000000012</v>
      </c>
      <c r="K29" s="48">
        <f t="shared" si="44"/>
        <v>0.12750999999999996</v>
      </c>
      <c r="L29" s="48">
        <f t="shared" si="44"/>
        <v>0.20050999999999997</v>
      </c>
      <c r="M29" s="48">
        <f t="shared" si="44"/>
        <v>5.1764300000000008</v>
      </c>
      <c r="N29" s="55">
        <f t="shared" si="44"/>
        <v>1869</v>
      </c>
      <c r="O29" s="55">
        <f t="shared" si="44"/>
        <v>1495</v>
      </c>
      <c r="P29" s="55">
        <f t="shared" si="44"/>
        <v>374</v>
      </c>
      <c r="Q29" s="55">
        <f t="shared" si="44"/>
        <v>503</v>
      </c>
      <c r="R29" s="55">
        <f t="shared" si="44"/>
        <v>403</v>
      </c>
      <c r="S29" s="55">
        <f t="shared" si="44"/>
        <v>100</v>
      </c>
      <c r="T29" s="23">
        <f t="shared" si="44"/>
        <v>1366</v>
      </c>
      <c r="U29" s="23">
        <f t="shared" si="44"/>
        <v>1092</v>
      </c>
      <c r="V29" s="23">
        <f t="shared" si="44"/>
        <v>274</v>
      </c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</row>
    <row r="30" spans="1:190" s="5" customFormat="1" ht="18.75" customHeight="1">
      <c r="A30" s="49" t="s">
        <v>20</v>
      </c>
      <c r="B30" s="50">
        <f t="shared" si="11"/>
        <v>0.14108999999999999</v>
      </c>
      <c r="C30" s="50">
        <f t="shared" si="12"/>
        <v>0</v>
      </c>
      <c r="D30" s="50">
        <f t="shared" si="13"/>
        <v>0.14108999999999999</v>
      </c>
      <c r="E30" s="50">
        <f t="shared" si="14"/>
        <v>0</v>
      </c>
      <c r="F30" s="51">
        <f>SUM(G30:I30)</f>
        <v>0.08</v>
      </c>
      <c r="G30" s="51">
        <v>0</v>
      </c>
      <c r="H30" s="51">
        <v>0.08</v>
      </c>
      <c r="I30" s="51">
        <v>0</v>
      </c>
      <c r="J30" s="51">
        <f t="shared" si="15"/>
        <v>6.1089999999999992E-2</v>
      </c>
      <c r="K30" s="51">
        <v>0</v>
      </c>
      <c r="L30" s="51">
        <v>6.1089999999999992E-2</v>
      </c>
      <c r="M30" s="51">
        <v>0</v>
      </c>
      <c r="N30" s="52">
        <f t="shared" si="16"/>
        <v>55</v>
      </c>
      <c r="O30" s="52">
        <f t="shared" si="17"/>
        <v>44</v>
      </c>
      <c r="P30" s="52">
        <f t="shared" si="18"/>
        <v>11</v>
      </c>
      <c r="Q30" s="53">
        <f t="shared" ref="Q30:Q34" si="45">SUM(R30:S30)</f>
        <v>32</v>
      </c>
      <c r="R30" s="54">
        <v>26</v>
      </c>
      <c r="S30" s="53">
        <v>6</v>
      </c>
      <c r="T30" s="24">
        <f t="shared" si="10"/>
        <v>23</v>
      </c>
      <c r="U30" s="24">
        <v>18</v>
      </c>
      <c r="V30" s="24">
        <v>5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</row>
    <row r="31" spans="1:190" s="5" customFormat="1" ht="18.75" customHeight="1">
      <c r="A31" s="49" t="s">
        <v>21</v>
      </c>
      <c r="B31" s="50">
        <f t="shared" si="11"/>
        <v>3.9989999999999998E-2</v>
      </c>
      <c r="C31" s="50">
        <f t="shared" si="12"/>
        <v>2.9989999999999999E-2</v>
      </c>
      <c r="D31" s="50">
        <f t="shared" si="13"/>
        <v>0.01</v>
      </c>
      <c r="E31" s="50">
        <f t="shared" si="14"/>
        <v>0</v>
      </c>
      <c r="F31" s="51">
        <f>SUM(G31:I31)</f>
        <v>0.03</v>
      </c>
      <c r="G31" s="51">
        <v>0.02</v>
      </c>
      <c r="H31" s="51">
        <v>0.01</v>
      </c>
      <c r="I31" s="51">
        <v>0</v>
      </c>
      <c r="J31" s="51">
        <f t="shared" si="15"/>
        <v>9.9899999999999989E-3</v>
      </c>
      <c r="K31" s="51">
        <v>9.9899999999999989E-3</v>
      </c>
      <c r="L31" s="51">
        <v>0</v>
      </c>
      <c r="M31" s="51">
        <v>0</v>
      </c>
      <c r="N31" s="52">
        <f t="shared" si="16"/>
        <v>15</v>
      </c>
      <c r="O31" s="52">
        <f t="shared" si="17"/>
        <v>12</v>
      </c>
      <c r="P31" s="52">
        <f t="shared" si="18"/>
        <v>3</v>
      </c>
      <c r="Q31" s="53">
        <f t="shared" si="45"/>
        <v>9</v>
      </c>
      <c r="R31" s="53">
        <v>7</v>
      </c>
      <c r="S31" s="53">
        <v>2</v>
      </c>
      <c r="T31" s="24">
        <f t="shared" si="10"/>
        <v>6</v>
      </c>
      <c r="U31" s="24">
        <v>5</v>
      </c>
      <c r="V31" s="24">
        <v>1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</row>
    <row r="32" spans="1:190" s="5" customFormat="1" ht="18.75" customHeight="1">
      <c r="A32" s="49" t="s">
        <v>22</v>
      </c>
      <c r="B32" s="50">
        <f t="shared" si="11"/>
        <v>2.6559999999999997E-2</v>
      </c>
      <c r="C32" s="50">
        <f t="shared" si="12"/>
        <v>2.6559999999999997E-2</v>
      </c>
      <c r="D32" s="50">
        <f t="shared" si="13"/>
        <v>0</v>
      </c>
      <c r="E32" s="50">
        <f t="shared" si="14"/>
        <v>0</v>
      </c>
      <c r="F32" s="51">
        <f>SUM(G32:I32)</f>
        <v>0.02</v>
      </c>
      <c r="G32" s="51">
        <v>0.02</v>
      </c>
      <c r="H32" s="51">
        <v>0</v>
      </c>
      <c r="I32" s="51">
        <v>0</v>
      </c>
      <c r="J32" s="51">
        <f t="shared" si="15"/>
        <v>6.5599999999999964E-3</v>
      </c>
      <c r="K32" s="51">
        <v>6.5599999999999964E-3</v>
      </c>
      <c r="L32" s="51">
        <v>0</v>
      </c>
      <c r="M32" s="51">
        <v>0</v>
      </c>
      <c r="N32" s="52">
        <f t="shared" si="16"/>
        <v>17</v>
      </c>
      <c r="O32" s="52">
        <f t="shared" si="17"/>
        <v>14</v>
      </c>
      <c r="P32" s="52">
        <f t="shared" si="18"/>
        <v>3</v>
      </c>
      <c r="Q32" s="53">
        <f t="shared" si="45"/>
        <v>10</v>
      </c>
      <c r="R32" s="54">
        <v>8</v>
      </c>
      <c r="S32" s="53">
        <v>2</v>
      </c>
      <c r="T32" s="24">
        <f t="shared" si="10"/>
        <v>7</v>
      </c>
      <c r="U32" s="24">
        <v>6</v>
      </c>
      <c r="V32" s="24">
        <v>1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</row>
    <row r="33" spans="1:190" s="5" customFormat="1" ht="18.75" customHeight="1">
      <c r="A33" s="49" t="s">
        <v>23</v>
      </c>
      <c r="B33" s="50">
        <f t="shared" si="11"/>
        <v>0.32941999999999999</v>
      </c>
      <c r="C33" s="50">
        <f t="shared" si="12"/>
        <v>0</v>
      </c>
      <c r="D33" s="50">
        <f t="shared" si="13"/>
        <v>0.32941999999999999</v>
      </c>
      <c r="E33" s="50">
        <f t="shared" si="14"/>
        <v>0</v>
      </c>
      <c r="F33" s="51">
        <f>SUM(G33:I33)</f>
        <v>0.19</v>
      </c>
      <c r="G33" s="51">
        <v>0</v>
      </c>
      <c r="H33" s="51">
        <v>0.19</v>
      </c>
      <c r="I33" s="51">
        <v>0</v>
      </c>
      <c r="J33" s="51">
        <f t="shared" si="15"/>
        <v>0.13941999999999999</v>
      </c>
      <c r="K33" s="51">
        <v>0</v>
      </c>
      <c r="L33" s="51">
        <v>0.13941999999999999</v>
      </c>
      <c r="M33" s="51">
        <v>0</v>
      </c>
      <c r="N33" s="52">
        <f t="shared" si="16"/>
        <v>129</v>
      </c>
      <c r="O33" s="52">
        <f t="shared" si="17"/>
        <v>103</v>
      </c>
      <c r="P33" s="52">
        <f t="shared" si="18"/>
        <v>26</v>
      </c>
      <c r="Q33" s="53">
        <f t="shared" si="45"/>
        <v>75</v>
      </c>
      <c r="R33" s="54">
        <v>60</v>
      </c>
      <c r="S33" s="53">
        <v>15</v>
      </c>
      <c r="T33" s="24">
        <f t="shared" si="10"/>
        <v>54</v>
      </c>
      <c r="U33" s="24">
        <v>43</v>
      </c>
      <c r="V33" s="24">
        <v>11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</row>
    <row r="34" spans="1:190" s="5" customFormat="1" ht="18.75" customHeight="1">
      <c r="A34" s="49" t="s">
        <v>24</v>
      </c>
      <c r="B34" s="50">
        <f t="shared" si="11"/>
        <v>7.3973900000000006</v>
      </c>
      <c r="C34" s="50">
        <f t="shared" si="12"/>
        <v>0.26095999999999997</v>
      </c>
      <c r="D34" s="50">
        <f t="shared" si="13"/>
        <v>0</v>
      </c>
      <c r="E34" s="50">
        <f t="shared" si="14"/>
        <v>7.1364300000000007</v>
      </c>
      <c r="F34" s="51">
        <f>SUM(G34:I34)</f>
        <v>2.11</v>
      </c>
      <c r="G34" s="51">
        <v>0.15</v>
      </c>
      <c r="H34" s="51">
        <v>0</v>
      </c>
      <c r="I34" s="51">
        <v>1.96</v>
      </c>
      <c r="J34" s="51">
        <f t="shared" si="15"/>
        <v>5.2873900000000011</v>
      </c>
      <c r="K34" s="51">
        <v>0.11095999999999998</v>
      </c>
      <c r="L34" s="51">
        <v>0</v>
      </c>
      <c r="M34" s="51">
        <v>5.1764300000000008</v>
      </c>
      <c r="N34" s="52">
        <f t="shared" si="16"/>
        <v>1653</v>
      </c>
      <c r="O34" s="52">
        <f t="shared" si="17"/>
        <v>1322</v>
      </c>
      <c r="P34" s="52">
        <f t="shared" si="18"/>
        <v>331</v>
      </c>
      <c r="Q34" s="53">
        <f t="shared" si="45"/>
        <v>377</v>
      </c>
      <c r="R34" s="54">
        <v>302</v>
      </c>
      <c r="S34" s="53">
        <v>75</v>
      </c>
      <c r="T34" s="24">
        <f t="shared" si="10"/>
        <v>1276</v>
      </c>
      <c r="U34" s="24">
        <v>1020</v>
      </c>
      <c r="V34" s="24">
        <v>256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</row>
    <row r="35" spans="1:190" ht="30.75" customHeight="1">
      <c r="A35" s="56" t="s">
        <v>85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</sheetData>
  <mergeCells count="12">
    <mergeCell ref="A35:U35"/>
    <mergeCell ref="A1:V1"/>
    <mergeCell ref="J4:M4"/>
    <mergeCell ref="T4:V4"/>
    <mergeCell ref="F4:I4"/>
    <mergeCell ref="Q4:S4"/>
    <mergeCell ref="A3:A5"/>
    <mergeCell ref="B3:M3"/>
    <mergeCell ref="B4:E4"/>
    <mergeCell ref="N3:V3"/>
    <mergeCell ref="N4:P4"/>
    <mergeCell ref="T2:V2"/>
  </mergeCells>
  <phoneticPr fontId="1" type="noConversion"/>
  <conditionalFormatting sqref="K24:P28 K30:P34 N23:P28 K17:P21 K8:P11 K13:P15">
    <cfRule type="cellIs" dxfId="0" priority="1" operator="lessThan">
      <formula>0</formula>
    </cfRule>
  </conditionalFormatting>
  <printOptions horizontalCentered="1"/>
  <pageMargins left="0.3" right="0.19685039370078741" top="0.6692913385826772" bottom="7.874015748031496E-2" header="0.31496062992125984" footer="0.35433070866141736"/>
  <pageSetup paperSize="9" scale="69" orientation="landscape" r:id="rId1"/>
  <headerFooter scaleWithDoc="0" alignWithMargins="0">
    <oddHeader>&amp;L&amp;"黑体,常规"附表1-1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sqref="A1:H1"/>
    </sheetView>
  </sheetViews>
  <sheetFormatPr defaultRowHeight="14.25"/>
  <cols>
    <col min="1" max="1" width="7.375" customWidth="1"/>
    <col min="2" max="2" width="21.25" customWidth="1"/>
    <col min="3" max="3" width="25.125" customWidth="1"/>
    <col min="4" max="4" width="10" customWidth="1"/>
    <col min="5" max="5" width="12.5" customWidth="1"/>
    <col min="6" max="6" width="12.25" customWidth="1"/>
    <col min="7" max="7" width="25.625" customWidth="1"/>
    <col min="8" max="8" width="7.5" customWidth="1"/>
  </cols>
  <sheetData>
    <row r="1" spans="1:8" ht="54" customHeight="1">
      <c r="A1" s="71" t="s">
        <v>83</v>
      </c>
      <c r="B1" s="71"/>
      <c r="C1" s="71"/>
      <c r="D1" s="71"/>
      <c r="E1" s="71"/>
      <c r="F1" s="71"/>
      <c r="G1" s="71"/>
      <c r="H1" s="71"/>
    </row>
    <row r="2" spans="1:8" ht="26.25" customHeight="1">
      <c r="A2" s="30"/>
      <c r="B2" s="31"/>
      <c r="C2" s="31"/>
      <c r="D2" s="31"/>
      <c r="E2" s="30"/>
      <c r="F2" s="30"/>
      <c r="G2" s="72" t="s">
        <v>43</v>
      </c>
      <c r="H2" s="72"/>
    </row>
    <row r="3" spans="1:8" ht="30.75" customHeight="1">
      <c r="A3" s="70" t="s">
        <v>44</v>
      </c>
      <c r="B3" s="69" t="s">
        <v>45</v>
      </c>
      <c r="C3" s="69" t="s">
        <v>46</v>
      </c>
      <c r="D3" s="70" t="s">
        <v>64</v>
      </c>
      <c r="E3" s="70"/>
      <c r="F3" s="70"/>
      <c r="G3" s="73" t="s">
        <v>47</v>
      </c>
      <c r="H3" s="75" t="s">
        <v>48</v>
      </c>
    </row>
    <row r="4" spans="1:8" ht="49.5" customHeight="1">
      <c r="A4" s="70"/>
      <c r="B4" s="69"/>
      <c r="C4" s="69"/>
      <c r="D4" s="33" t="s">
        <v>66</v>
      </c>
      <c r="E4" s="39" t="s">
        <v>67</v>
      </c>
      <c r="F4" s="39" t="s">
        <v>65</v>
      </c>
      <c r="G4" s="74"/>
      <c r="H4" s="76"/>
    </row>
    <row r="5" spans="1:8" ht="42" customHeight="1">
      <c r="A5" s="69" t="s">
        <v>49</v>
      </c>
      <c r="B5" s="69"/>
      <c r="C5" s="69"/>
      <c r="D5" s="32">
        <f>SUM(D6:D9)</f>
        <v>356</v>
      </c>
      <c r="E5" s="32">
        <f>SUM(E6:E9)</f>
        <v>322</v>
      </c>
      <c r="F5" s="32">
        <f>SUM(F6:F9)</f>
        <v>34</v>
      </c>
      <c r="G5" s="33"/>
      <c r="H5" s="33"/>
    </row>
    <row r="6" spans="1:8" ht="54" customHeight="1">
      <c r="A6" s="34" t="s">
        <v>50</v>
      </c>
      <c r="B6" s="34" t="s">
        <v>51</v>
      </c>
      <c r="C6" s="34" t="s">
        <v>52</v>
      </c>
      <c r="D6" s="40">
        <f>SUM(E6:F6)</f>
        <v>96</v>
      </c>
      <c r="E6" s="35">
        <v>87</v>
      </c>
      <c r="F6" s="35">
        <f>ROUND(E6/E5*34,0)</f>
        <v>9</v>
      </c>
      <c r="G6" s="36" t="s">
        <v>53</v>
      </c>
      <c r="H6" s="37"/>
    </row>
    <row r="7" spans="1:8" ht="54" customHeight="1">
      <c r="A7" s="34" t="s">
        <v>54</v>
      </c>
      <c r="B7" s="34" t="s">
        <v>55</v>
      </c>
      <c r="C7" s="34" t="s">
        <v>56</v>
      </c>
      <c r="D7" s="40">
        <f t="shared" ref="D7:D9" si="0">SUM(E7:F7)</f>
        <v>98</v>
      </c>
      <c r="E7" s="35">
        <v>89</v>
      </c>
      <c r="F7" s="35">
        <f>ROUND(E7/E5*34,0)</f>
        <v>9</v>
      </c>
      <c r="G7" s="36" t="s">
        <v>53</v>
      </c>
      <c r="H7" s="38"/>
    </row>
    <row r="8" spans="1:8" ht="54" customHeight="1">
      <c r="A8" s="34" t="s">
        <v>57</v>
      </c>
      <c r="B8" s="34" t="s">
        <v>58</v>
      </c>
      <c r="C8" s="34" t="s">
        <v>59</v>
      </c>
      <c r="D8" s="40">
        <f t="shared" si="0"/>
        <v>62</v>
      </c>
      <c r="E8" s="35">
        <v>56</v>
      </c>
      <c r="F8" s="35">
        <f>ROUND(E8/E5*34,0)</f>
        <v>6</v>
      </c>
      <c r="G8" s="36" t="s">
        <v>60</v>
      </c>
      <c r="H8" s="37"/>
    </row>
    <row r="9" spans="1:8" ht="54" customHeight="1">
      <c r="A9" s="34" t="s">
        <v>61</v>
      </c>
      <c r="B9" s="34" t="s">
        <v>62</v>
      </c>
      <c r="C9" s="34" t="s">
        <v>63</v>
      </c>
      <c r="D9" s="40">
        <f t="shared" si="0"/>
        <v>100</v>
      </c>
      <c r="E9" s="35">
        <v>90</v>
      </c>
      <c r="F9" s="35">
        <f>ROUND(E9/E5*34,0)</f>
        <v>10</v>
      </c>
      <c r="G9" s="36" t="s">
        <v>53</v>
      </c>
      <c r="H9" s="37"/>
    </row>
  </sheetData>
  <mergeCells count="9">
    <mergeCell ref="A5:C5"/>
    <mergeCell ref="D3:F3"/>
    <mergeCell ref="A1:H1"/>
    <mergeCell ref="G2:H2"/>
    <mergeCell ref="A3:A4"/>
    <mergeCell ref="B3:B4"/>
    <mergeCell ref="C3:C4"/>
    <mergeCell ref="G3:G4"/>
    <mergeCell ref="H3:H4"/>
  </mergeCells>
  <phoneticPr fontId="25" type="noConversion"/>
  <pageMargins left="0.74803149606299213" right="0.70866141732283472" top="1.0629921259842521" bottom="0.74803149606299213" header="0.6692913385826772" footer="0.31496062992125984"/>
  <pageSetup paperSize="9" orientation="landscape" verticalDpi="0" r:id="rId1"/>
  <headerFooter>
    <oddHeader>&amp;L&amp;"黑体,常规"附表1-2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I7" sqref="I7"/>
    </sheetView>
  </sheetViews>
  <sheetFormatPr defaultRowHeight="14.25"/>
  <cols>
    <col min="1" max="1" width="7.375" customWidth="1"/>
    <col min="2" max="2" width="21.25" customWidth="1"/>
    <col min="3" max="3" width="25.125" customWidth="1"/>
    <col min="4" max="4" width="18" customWidth="1"/>
    <col min="5" max="5" width="36.125" customWidth="1"/>
    <col min="6" max="6" width="13.5" customWidth="1"/>
  </cols>
  <sheetData>
    <row r="1" spans="1:6" ht="54" customHeight="1">
      <c r="A1" s="71" t="s">
        <v>84</v>
      </c>
      <c r="B1" s="71"/>
      <c r="C1" s="71"/>
      <c r="D1" s="71"/>
      <c r="E1" s="71"/>
      <c r="F1" s="71"/>
    </row>
    <row r="2" spans="1:6" ht="34.5" customHeight="1">
      <c r="A2" s="30"/>
      <c r="B2" s="31"/>
      <c r="C2" s="31"/>
      <c r="D2" s="30"/>
      <c r="E2" s="72" t="s">
        <v>43</v>
      </c>
      <c r="F2" s="72"/>
    </row>
    <row r="3" spans="1:6" ht="56.25" customHeight="1">
      <c r="A3" s="39" t="s">
        <v>44</v>
      </c>
      <c r="B3" s="45" t="s">
        <v>77</v>
      </c>
      <c r="C3" s="45" t="s">
        <v>78</v>
      </c>
      <c r="D3" s="39" t="s">
        <v>64</v>
      </c>
      <c r="E3" s="46" t="s">
        <v>79</v>
      </c>
      <c r="F3" s="41" t="s">
        <v>48</v>
      </c>
    </row>
    <row r="4" spans="1:6" ht="42" customHeight="1">
      <c r="A4" s="69" t="s">
        <v>49</v>
      </c>
      <c r="B4" s="69"/>
      <c r="C4" s="69"/>
      <c r="D4" s="32">
        <f>SUM(D5:D7)</f>
        <v>3000</v>
      </c>
      <c r="E4" s="33"/>
      <c r="F4" s="33"/>
    </row>
    <row r="5" spans="1:6" ht="68.25" customHeight="1">
      <c r="A5" s="34" t="s">
        <v>50</v>
      </c>
      <c r="B5" s="34" t="s">
        <v>74</v>
      </c>
      <c r="C5" s="42" t="s">
        <v>68</v>
      </c>
      <c r="D5" s="35">
        <v>1000</v>
      </c>
      <c r="E5" s="44" t="s">
        <v>71</v>
      </c>
      <c r="F5" s="37"/>
    </row>
    <row r="6" spans="1:6" ht="68.25" customHeight="1">
      <c r="A6" s="34" t="s">
        <v>54</v>
      </c>
      <c r="B6" s="34" t="s">
        <v>75</v>
      </c>
      <c r="C6" s="34" t="s">
        <v>69</v>
      </c>
      <c r="D6" s="35">
        <v>1000</v>
      </c>
      <c r="E6" s="44" t="s">
        <v>73</v>
      </c>
      <c r="F6" s="38"/>
    </row>
    <row r="7" spans="1:6" ht="68.25" customHeight="1">
      <c r="A7" s="34" t="s">
        <v>57</v>
      </c>
      <c r="B7" s="34" t="s">
        <v>76</v>
      </c>
      <c r="C7" s="34" t="s">
        <v>70</v>
      </c>
      <c r="D7" s="35">
        <v>1000</v>
      </c>
      <c r="E7" s="43" t="s">
        <v>72</v>
      </c>
      <c r="F7" s="37"/>
    </row>
  </sheetData>
  <mergeCells count="3">
    <mergeCell ref="A4:C4"/>
    <mergeCell ref="A1:F1"/>
    <mergeCell ref="E2:F2"/>
  </mergeCells>
  <phoneticPr fontId="25" type="noConversion"/>
  <pageMargins left="0.74803149606299213" right="0.70866141732283472" top="1.1023622047244095" bottom="0.74803149606299213" header="0.6692913385826772" footer="0.31496062992125984"/>
  <pageSetup paperSize="9" orientation="landscape" verticalDpi="0" r:id="rId1"/>
  <headerFooter>
    <oddHeader>&amp;L&amp;"黑体,常规"附表1-3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3" sqref="G33"/>
    </sheetView>
  </sheetViews>
  <sheetFormatPr defaultColWidth="9" defaultRowHeight="14.25"/>
  <sheetData/>
  <phoneticPr fontId="1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林草湿荒一体化-党组会</vt:lpstr>
      <vt:lpstr>沙化封禁补偿项目</vt:lpstr>
      <vt:lpstr>“两化”奖补资金</vt:lpstr>
      <vt:lpstr>Sheet3</vt:lpstr>
      <vt:lpstr>'林草湿荒一体化-党组会'!Print_Titles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杨冬雪</dc:creator>
  <cp:lastModifiedBy>高红军</cp:lastModifiedBy>
  <cp:revision>1</cp:revision>
  <cp:lastPrinted>2025-07-16T07:54:36Z</cp:lastPrinted>
  <dcterms:created xsi:type="dcterms:W3CDTF">2016-12-02T08:54:00Z</dcterms:created>
  <dcterms:modified xsi:type="dcterms:W3CDTF">2025-07-16T07:54:57Z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2052-10.8.2.6986</vt:lpwstr>
  </property>
  <property fmtid="{D5CDD505-2E9C-101B-9397-08002B2CF9AE}" pid="3" name="ICV">
    <vt:lpwstr>DAE2C5017348414CA96BF22039F1662F_13</vt:lpwstr>
  </property>
</Properties>
</file>