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045"/>
  </bookViews>
  <sheets>
    <sheet name="林草湿荒一体化保护修复项目" sheetId="1" r:id="rId1"/>
    <sheet name="沙化封禁保护补偿项目" sheetId="3" r:id="rId2"/>
    <sheet name="“两化”奖补项目" sheetId="4" r:id="rId3"/>
  </sheets>
  <calcPr calcId="124519"/>
</workbook>
</file>

<file path=xl/calcChain.xml><?xml version="1.0" encoding="utf-8"?>
<calcChain xmlns="http://schemas.openxmlformats.org/spreadsheetml/2006/main">
  <c r="G15" i="4"/>
  <c r="G14"/>
  <c r="G13"/>
  <c r="G11"/>
  <c r="D6"/>
  <c r="G9" i="3"/>
  <c r="D6"/>
  <c r="G11" i="1"/>
  <c r="G10"/>
  <c r="G9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D6"/>
</calcChain>
</file>

<file path=xl/sharedStrings.xml><?xml version="1.0" encoding="utf-8"?>
<sst xmlns="http://schemas.openxmlformats.org/spreadsheetml/2006/main" count="280" uniqueCount="121">
  <si>
    <t>2025“三北”工程林草湿荒一体化保护修复项目区域绩效目标表</t>
  </si>
  <si>
    <t>资金名称</t>
  </si>
  <si>
    <t>“三北”工程补助资金</t>
  </si>
  <si>
    <t>中卫
市直</t>
  </si>
  <si>
    <t>沙坡头区</t>
  </si>
  <si>
    <t>中宁县</t>
  </si>
  <si>
    <t>海原县</t>
  </si>
  <si>
    <t>大武口区</t>
  </si>
  <si>
    <t>惠农区</t>
  </si>
  <si>
    <t>平罗县</t>
  </si>
  <si>
    <t>利通区</t>
  </si>
  <si>
    <t>青铜峡市</t>
  </si>
  <si>
    <t>盐池县</t>
  </si>
  <si>
    <t>同心县</t>
  </si>
  <si>
    <t>红寺堡区</t>
  </si>
  <si>
    <t>固原市直</t>
  </si>
  <si>
    <t>原州区</t>
  </si>
  <si>
    <t>西吉县</t>
  </si>
  <si>
    <t>隆德县</t>
  </si>
  <si>
    <t>泾源县</t>
  </si>
  <si>
    <t>彭阳县</t>
  </si>
  <si>
    <t>兴庆区</t>
  </si>
  <si>
    <t>金凤区</t>
  </si>
  <si>
    <t>贺兰县</t>
  </si>
  <si>
    <t>永宁县</t>
  </si>
  <si>
    <t>灵武市</t>
  </si>
  <si>
    <t>中央主管部门</t>
  </si>
  <si>
    <t>财政部、国家林业和草原局</t>
  </si>
  <si>
    <t>市直</t>
  </si>
  <si>
    <t>省级主管部门</t>
  </si>
  <si>
    <t xml:space="preserve"> 自治区财政厅、林业和草原局</t>
  </si>
  <si>
    <t>市、县（区）主管部门</t>
  </si>
  <si>
    <t xml:space="preserve"> 市、县（区）财政厅、林业和草原局</t>
  </si>
  <si>
    <t>中央补助年度金额(万元)</t>
  </si>
  <si>
    <t>2025年总体目标</t>
  </si>
  <si>
    <t>实施林草湿荒一体化保护修复面积128.13万亩，其中：退化林修复面积29.15万亩、中幼林抚育面积50.54万亩、退化草原修复48.45万亩。</t>
  </si>
  <si>
    <t>绩效指标</t>
  </si>
  <si>
    <t>级指标</t>
  </si>
  <si>
    <t>一级指标</t>
  </si>
  <si>
    <t>指标值</t>
  </si>
  <si>
    <t>产出指标</t>
  </si>
  <si>
    <t>数量指标</t>
  </si>
  <si>
    <t>退化林修复面积(万亩)</t>
  </si>
  <si>
    <t>中幼林抚育面积(万亩)</t>
  </si>
  <si>
    <t>退化草原修复（万亩)</t>
  </si>
  <si>
    <t>质量指标</t>
  </si>
  <si>
    <t>林草覆盖率(%)</t>
  </si>
  <si>
    <t>森林覆盖率(%)</t>
  </si>
  <si>
    <t>林木良种使用率(%)</t>
  </si>
  <si>
    <t>时效指标</t>
  </si>
  <si>
    <t>年度建设任务完成率(%)</t>
  </si>
  <si>
    <t>成本指标</t>
  </si>
  <si>
    <t>退化林修复(元/亩)</t>
  </si>
  <si>
    <t>≦800</t>
  </si>
  <si>
    <t>中幼林抚育面积(元/亩)</t>
  </si>
  <si>
    <t>≦400</t>
  </si>
  <si>
    <t>退化草原修复(元/亩)</t>
  </si>
  <si>
    <t>≦480</t>
  </si>
  <si>
    <t>效益指标</t>
  </si>
  <si>
    <t>生态效益指标</t>
  </si>
  <si>
    <t>对沙尘源的遏制作用</t>
  </si>
  <si>
    <t>明显</t>
  </si>
  <si>
    <t>对区域生态系统功能改善的促进作用</t>
  </si>
  <si>
    <t>社会效益指标</t>
  </si>
  <si>
    <t>带动就业人数(人)</t>
  </si>
  <si>
    <t>≥10000</t>
  </si>
  <si>
    <t>可持续比响指标</t>
  </si>
  <si>
    <t>生态系统功能可持续影响</t>
  </si>
  <si>
    <t>满意度指标</t>
  </si>
  <si>
    <t>服务对象满意度指标</t>
  </si>
  <si>
    <t>项目区群众满意度(%)</t>
  </si>
  <si>
    <t>≥85%</t>
  </si>
  <si>
    <t>2025年“三北”工程沙化封禁保护补偿项目区域绩效目标表</t>
  </si>
  <si>
    <t>中卫市本级</t>
  </si>
  <si>
    <t>灵武白芨滩国家级自然保护区管理局</t>
  </si>
  <si>
    <t>哈巴湖国家级自然保护区管理局</t>
  </si>
  <si>
    <t>总体目标</t>
  </si>
  <si>
    <t>实施沙化土地封禁保护面积60万亩。</t>
  </si>
  <si>
    <t>二级指标</t>
  </si>
  <si>
    <t>三级指标</t>
  </si>
  <si>
    <t>沙化土地封禁保护面积(万亩)</t>
  </si>
  <si>
    <t>沙化土地综合植被覆盖度(%)</t>
  </si>
  <si>
    <t>≥21</t>
  </si>
  <si>
    <t>67</t>
  </si>
  <si>
    <t>28</t>
  </si>
  <si>
    <t>21</t>
  </si>
  <si>
    <t>39</t>
  </si>
  <si>
    <t>管护设施建设验收合格率（%）</t>
  </si>
  <si>
    <t xml:space="preserve">100 </t>
  </si>
  <si>
    <t>≥800</t>
  </si>
  <si>
    <t>≥500</t>
  </si>
  <si>
    <t>≥85</t>
  </si>
  <si>
    <t>2025年“三北”工程“两化”奖补项目区域绩效目标表</t>
  </si>
  <si>
    <t>“三北”工程补“两化”奖补资金</t>
  </si>
  <si>
    <t>嫁接药用酸枣面积（亩）</t>
  </si>
  <si>
    <t>种苗繁育（万株）</t>
  </si>
  <si>
    <t>林下中药材（亩）</t>
  </si>
  <si>
    <t>林下种植（亩）</t>
  </si>
  <si>
    <t>苗木成活率(%)</t>
  </si>
  <si>
    <t>85</t>
  </si>
  <si>
    <t>验收合格率（%）</t>
  </si>
  <si>
    <t>≥3000</t>
  </si>
  <si>
    <t>嫁接药用酸枣面积（元/亩）</t>
    <phoneticPr fontId="12" type="noConversion"/>
  </si>
  <si>
    <t>新造林管护（元/亩）</t>
    <phoneticPr fontId="12" type="noConversion"/>
  </si>
  <si>
    <t>林下中药材（元/亩）</t>
    <phoneticPr fontId="12" type="noConversion"/>
  </si>
  <si>
    <t>林下种植（元/亩）</t>
    <phoneticPr fontId="12" type="noConversion"/>
  </si>
  <si>
    <t>新造林管护（亩）</t>
    <phoneticPr fontId="12" type="noConversion"/>
  </si>
  <si>
    <t>防护围网（米）</t>
    <phoneticPr fontId="12" type="noConversion"/>
  </si>
  <si>
    <t>防护围网（元/米）</t>
    <phoneticPr fontId="12" type="noConversion"/>
  </si>
  <si>
    <r>
      <rPr>
        <sz val="10"/>
        <color rgb="FF000000"/>
        <rFont val="宋体"/>
        <family val="3"/>
        <charset val="134"/>
      </rPr>
      <t>≤</t>
    </r>
    <r>
      <rPr>
        <sz val="10"/>
        <color rgb="FF000000"/>
        <rFont val="方正仿宋_GBK"/>
        <family val="4"/>
        <charset val="134"/>
      </rPr>
      <t>7.5</t>
    </r>
    <phoneticPr fontId="12" type="noConversion"/>
  </si>
  <si>
    <t>≤7.5</t>
    <phoneticPr fontId="12" type="noConversion"/>
  </si>
  <si>
    <r>
      <rPr>
        <sz val="10"/>
        <color rgb="FF000000"/>
        <rFont val="宋体"/>
        <family val="3"/>
        <charset val="134"/>
      </rPr>
      <t>≤</t>
    </r>
    <r>
      <rPr>
        <sz val="10"/>
        <color rgb="FF000000"/>
        <rFont val="方正仿宋_GBK"/>
        <family val="4"/>
        <charset val="134"/>
      </rPr>
      <t>1000</t>
    </r>
    <phoneticPr fontId="12" type="noConversion"/>
  </si>
  <si>
    <r>
      <rPr>
        <sz val="10"/>
        <color rgb="FF000000"/>
        <rFont val="宋体"/>
        <family val="3"/>
        <charset val="134"/>
      </rPr>
      <t>≤</t>
    </r>
    <r>
      <rPr>
        <sz val="10"/>
        <color rgb="FF000000"/>
        <rFont val="方正仿宋_GBK"/>
        <family val="4"/>
        <charset val="134"/>
      </rPr>
      <t>200</t>
    </r>
    <phoneticPr fontId="12" type="noConversion"/>
  </si>
  <si>
    <t>沙化封禁保护补偿（万元）</t>
    <phoneticPr fontId="12" type="noConversion"/>
  </si>
  <si>
    <t>种苗繁育（元/株）</t>
    <phoneticPr fontId="12" type="noConversion"/>
  </si>
  <si>
    <t>枸杞有机肥（亩）</t>
    <phoneticPr fontId="12" type="noConversion"/>
  </si>
  <si>
    <t>苗木采购（株）</t>
    <phoneticPr fontId="12" type="noConversion"/>
  </si>
  <si>
    <t>枸杞有机肥（元/亩）</t>
    <phoneticPr fontId="12" type="noConversion"/>
  </si>
  <si>
    <t>苗木采购（元/株）</t>
    <phoneticPr fontId="12" type="noConversion"/>
  </si>
  <si>
    <t>中央补助年度总金额(万元)</t>
    <phoneticPr fontId="12" type="noConversion"/>
  </si>
  <si>
    <t>以防沙治沙为目标，通过发展经济林果、中草药等产业，实现生态产业化；按照生态保护要求，将绿色、低碳、循环利用等措施融入防沙治沙全产业链条，实现产业生态化，促进生态保护提质、产业发展增效、林农就业增收。</t>
    <phoneticPr fontId="12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</si>
</sst>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_ "/>
    <numFmt numFmtId="178" formatCode="__@"/>
    <numFmt numFmtId="179" formatCode="0.0"/>
  </numFmts>
  <fonts count="17">
    <font>
      <sz val="11"/>
      <color rgb="FF000000"/>
      <name val="Arial"/>
      <charset val="204"/>
    </font>
    <font>
      <sz val="10"/>
      <color rgb="FF000000"/>
      <name val="方正仿宋_GBK"/>
      <family val="4"/>
      <charset val="134"/>
    </font>
    <font>
      <sz val="18"/>
      <name val="方正小标宋_GBK"/>
      <family val="4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方正仿宋_GBK"/>
      <family val="4"/>
      <charset val="134"/>
    </font>
    <font>
      <sz val="10"/>
      <name val="方正仿宋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name val="方正仿宋_GBK"/>
      <family val="4"/>
      <charset val="134"/>
    </font>
    <font>
      <sz val="10"/>
      <color theme="1"/>
      <name val="Arial"/>
      <family val="2"/>
    </font>
    <font>
      <sz val="10"/>
      <color theme="2" tint="-0.74999237037263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方正仿宋_GBK"/>
      <family val="4"/>
      <charset val="134"/>
    </font>
    <font>
      <sz val="10"/>
      <name val="方正仿宋_GBK"/>
      <family val="4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top" wrapText="1"/>
    </xf>
    <xf numFmtId="177" fontId="10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center" vertical="center" wrapText="1"/>
    </xf>
    <xf numFmtId="178" fontId="3" fillId="0" borderId="17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textRotation="255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horizontal="center" vertical="center" wrapText="1"/>
    </xf>
    <xf numFmtId="9" fontId="1" fillId="0" borderId="17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16" xfId="0" applyNumberFormat="1" applyFont="1" applyFill="1" applyBorder="1" applyAlignment="1">
      <alignment horizontal="center" vertical="center" wrapText="1"/>
    </xf>
    <xf numFmtId="177" fontId="1" fillId="0" borderId="1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textRotation="255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23"/>
  <sheetViews>
    <sheetView showZeros="0" tabSelected="1" workbookViewId="0">
      <selection activeCell="G13" sqref="G13"/>
    </sheetView>
  </sheetViews>
  <sheetFormatPr defaultColWidth="10.25" defaultRowHeight="14.25"/>
  <cols>
    <col min="1" max="1" width="3.75" customWidth="1"/>
    <col min="2" max="2" width="5.5" customWidth="1"/>
    <col min="3" max="3" width="4.5" customWidth="1"/>
    <col min="4" max="4" width="5" style="16" customWidth="1"/>
    <col min="5" max="6" width="8.75" style="16" customWidth="1"/>
    <col min="7" max="7" width="7.25" style="16" customWidth="1"/>
    <col min="8" max="8" width="6.625" customWidth="1"/>
    <col min="9" max="21" width="5.375" customWidth="1"/>
    <col min="22" max="25" width="5.5" customWidth="1"/>
    <col min="26" max="30" width="5.375" customWidth="1"/>
  </cols>
  <sheetData>
    <row r="1" spans="1:30" ht="24.9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1" customFormat="1" ht="24" customHeight="1">
      <c r="A2" s="27" t="s">
        <v>1</v>
      </c>
      <c r="B2" s="28"/>
      <c r="C2" s="28"/>
      <c r="D2" s="27" t="s">
        <v>2</v>
      </c>
      <c r="E2" s="28"/>
      <c r="F2" s="28"/>
      <c r="G2" s="28"/>
      <c r="H2" s="29" t="s">
        <v>3</v>
      </c>
      <c r="I2" s="29" t="s">
        <v>4</v>
      </c>
      <c r="J2" s="29" t="s">
        <v>5</v>
      </c>
      <c r="K2" s="29" t="s">
        <v>6</v>
      </c>
      <c r="L2" s="29" t="s">
        <v>7</v>
      </c>
      <c r="M2" s="29" t="s">
        <v>8</v>
      </c>
      <c r="N2" s="29" t="s">
        <v>9</v>
      </c>
      <c r="O2" s="29" t="s">
        <v>10</v>
      </c>
      <c r="P2" s="29" t="s">
        <v>11</v>
      </c>
      <c r="Q2" s="29" t="s">
        <v>12</v>
      </c>
      <c r="R2" s="29" t="s">
        <v>13</v>
      </c>
      <c r="S2" s="29" t="s">
        <v>14</v>
      </c>
      <c r="T2" s="29" t="s">
        <v>15</v>
      </c>
      <c r="U2" s="29" t="s">
        <v>16</v>
      </c>
      <c r="V2" s="29" t="s">
        <v>17</v>
      </c>
      <c r="W2" s="29" t="s">
        <v>18</v>
      </c>
      <c r="X2" s="29" t="s">
        <v>19</v>
      </c>
      <c r="Y2" s="29" t="s">
        <v>20</v>
      </c>
      <c r="Z2" s="29" t="s">
        <v>21</v>
      </c>
      <c r="AA2" s="29" t="s">
        <v>22</v>
      </c>
      <c r="AB2" s="29" t="s">
        <v>23</v>
      </c>
      <c r="AC2" s="29" t="s">
        <v>24</v>
      </c>
      <c r="AD2" s="29" t="s">
        <v>25</v>
      </c>
    </row>
    <row r="3" spans="1:30" s="1" customFormat="1" ht="24" customHeight="1">
      <c r="A3" s="27" t="s">
        <v>26</v>
      </c>
      <c r="B3" s="28"/>
      <c r="C3" s="28"/>
      <c r="D3" s="27" t="s">
        <v>27</v>
      </c>
      <c r="E3" s="28"/>
      <c r="F3" s="28"/>
      <c r="G3" s="28"/>
      <c r="H3" s="30" t="s">
        <v>28</v>
      </c>
      <c r="I3" s="30" t="s">
        <v>4</v>
      </c>
      <c r="J3" s="30" t="s">
        <v>5</v>
      </c>
      <c r="K3" s="30" t="s">
        <v>6</v>
      </c>
      <c r="L3" s="30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0" t="s">
        <v>15</v>
      </c>
      <c r="U3" s="30" t="s">
        <v>16</v>
      </c>
      <c r="V3" s="30" t="s">
        <v>17</v>
      </c>
      <c r="W3" s="30" t="s">
        <v>18</v>
      </c>
      <c r="X3" s="30" t="s">
        <v>19</v>
      </c>
      <c r="Y3" s="30" t="s">
        <v>20</v>
      </c>
      <c r="Z3" s="30" t="s">
        <v>21</v>
      </c>
      <c r="AA3" s="30" t="s">
        <v>22</v>
      </c>
      <c r="AB3" s="30" t="s">
        <v>23</v>
      </c>
      <c r="AC3" s="30" t="s">
        <v>24</v>
      </c>
      <c r="AD3" s="30" t="s">
        <v>25</v>
      </c>
    </row>
    <row r="4" spans="1:30" s="1" customFormat="1" ht="24" customHeight="1">
      <c r="A4" s="27" t="s">
        <v>29</v>
      </c>
      <c r="B4" s="28"/>
      <c r="C4" s="28"/>
      <c r="D4" s="32" t="s">
        <v>30</v>
      </c>
      <c r="E4" s="33"/>
      <c r="F4" s="33"/>
      <c r="G4" s="34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s="1" customFormat="1" ht="29.1" customHeight="1">
      <c r="A5" s="27" t="s">
        <v>31</v>
      </c>
      <c r="B5" s="28"/>
      <c r="C5" s="28"/>
      <c r="D5" s="32" t="s">
        <v>32</v>
      </c>
      <c r="E5" s="33"/>
      <c r="F5" s="33"/>
      <c r="G5" s="34"/>
      <c r="H5" s="31" t="s">
        <v>28</v>
      </c>
      <c r="I5" s="31" t="s">
        <v>4</v>
      </c>
      <c r="J5" s="31" t="s">
        <v>5</v>
      </c>
      <c r="K5" s="31" t="s">
        <v>6</v>
      </c>
      <c r="L5" s="31" t="s">
        <v>7</v>
      </c>
      <c r="M5" s="31" t="s">
        <v>8</v>
      </c>
      <c r="N5" s="31" t="s">
        <v>9</v>
      </c>
      <c r="O5" s="31" t="s">
        <v>10</v>
      </c>
      <c r="P5" s="31" t="s">
        <v>11</v>
      </c>
      <c r="Q5" s="31" t="s">
        <v>12</v>
      </c>
      <c r="R5" s="31" t="s">
        <v>13</v>
      </c>
      <c r="S5" s="31" t="s">
        <v>14</v>
      </c>
      <c r="T5" s="31" t="s">
        <v>15</v>
      </c>
      <c r="U5" s="31" t="s">
        <v>16</v>
      </c>
      <c r="V5" s="31" t="s">
        <v>17</v>
      </c>
      <c r="W5" s="31" t="s">
        <v>18</v>
      </c>
      <c r="X5" s="31" t="s">
        <v>19</v>
      </c>
      <c r="Y5" s="31" t="s">
        <v>20</v>
      </c>
      <c r="Z5" s="31" t="s">
        <v>21</v>
      </c>
      <c r="AA5" s="31" t="s">
        <v>22</v>
      </c>
      <c r="AB5" s="31" t="s">
        <v>23</v>
      </c>
      <c r="AC5" s="31" t="s">
        <v>24</v>
      </c>
      <c r="AD5" s="31" t="s">
        <v>25</v>
      </c>
    </row>
    <row r="6" spans="1:30" s="1" customFormat="1" ht="29.1" customHeight="1">
      <c r="A6" s="27" t="s">
        <v>119</v>
      </c>
      <c r="B6" s="28"/>
      <c r="C6" s="28"/>
      <c r="D6" s="35">
        <f>SUM(H6:AD6)</f>
        <v>42422</v>
      </c>
      <c r="E6" s="36"/>
      <c r="F6" s="36"/>
      <c r="G6" s="36"/>
      <c r="H6" s="17">
        <f>3968+7670</f>
        <v>11638</v>
      </c>
      <c r="I6" s="17">
        <f>174+250</f>
        <v>424</v>
      </c>
      <c r="J6" s="17">
        <f>292+410</f>
        <v>702</v>
      </c>
      <c r="K6" s="17">
        <f>1597+2165</f>
        <v>3762</v>
      </c>
      <c r="L6" s="17">
        <f>156+174</f>
        <v>330</v>
      </c>
      <c r="M6" s="17">
        <f>322+197</f>
        <v>519</v>
      </c>
      <c r="N6" s="17">
        <f>318+224</f>
        <v>542</v>
      </c>
      <c r="O6" s="17">
        <f>263+371</f>
        <v>634</v>
      </c>
      <c r="P6" s="17">
        <f>442+573</f>
        <v>1015</v>
      </c>
      <c r="Q6" s="17">
        <f>1549+2189</f>
        <v>3738</v>
      </c>
      <c r="R6" s="17">
        <f>867+1221</f>
        <v>2088</v>
      </c>
      <c r="S6" s="17">
        <f>1032+1293</f>
        <v>2325</v>
      </c>
      <c r="T6" s="21">
        <f>335</f>
        <v>335</v>
      </c>
      <c r="U6" s="17">
        <f>1367+2858</f>
        <v>4225</v>
      </c>
      <c r="V6" s="17">
        <f>486+633</f>
        <v>1119</v>
      </c>
      <c r="W6" s="17">
        <f>860+1217</f>
        <v>2077</v>
      </c>
      <c r="X6" s="17">
        <f>1521+2150</f>
        <v>3671</v>
      </c>
      <c r="Y6" s="21">
        <f>935+848</f>
        <v>1783</v>
      </c>
      <c r="Z6" s="17">
        <f>18+26</f>
        <v>44</v>
      </c>
      <c r="AA6" s="17">
        <f>5+7</f>
        <v>12</v>
      </c>
      <c r="AB6" s="17">
        <f>6+8</f>
        <v>14</v>
      </c>
      <c r="AC6" s="17">
        <f>43+60</f>
        <v>103</v>
      </c>
      <c r="AD6" s="17">
        <f>1020+302</f>
        <v>1322</v>
      </c>
    </row>
    <row r="7" spans="1:30" s="1" customFormat="1" ht="39" customHeight="1">
      <c r="A7" s="27" t="s">
        <v>34</v>
      </c>
      <c r="B7" s="27"/>
      <c r="C7" s="27"/>
      <c r="D7" s="27" t="s">
        <v>35</v>
      </c>
      <c r="E7" s="27"/>
      <c r="F7" s="27"/>
      <c r="G7" s="2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1:30" s="1" customFormat="1" ht="36" customHeight="1">
      <c r="A8" s="38" t="s">
        <v>36</v>
      </c>
      <c r="B8" s="3" t="s">
        <v>37</v>
      </c>
      <c r="C8" s="27" t="s">
        <v>38</v>
      </c>
      <c r="D8" s="28"/>
      <c r="E8" s="27" t="s">
        <v>38</v>
      </c>
      <c r="F8" s="28"/>
      <c r="G8" s="3" t="s">
        <v>39</v>
      </c>
      <c r="H8" s="3" t="s">
        <v>39</v>
      </c>
      <c r="I8" s="3" t="s">
        <v>39</v>
      </c>
      <c r="J8" s="3" t="s">
        <v>39</v>
      </c>
      <c r="K8" s="3" t="s">
        <v>39</v>
      </c>
      <c r="L8" s="3" t="s">
        <v>39</v>
      </c>
      <c r="M8" s="3" t="s">
        <v>39</v>
      </c>
      <c r="N8" s="3" t="s">
        <v>39</v>
      </c>
      <c r="O8" s="3" t="s">
        <v>39</v>
      </c>
      <c r="P8" s="3" t="s">
        <v>39</v>
      </c>
      <c r="Q8" s="3" t="s">
        <v>39</v>
      </c>
      <c r="R8" s="3" t="s">
        <v>39</v>
      </c>
      <c r="S8" s="3" t="s">
        <v>39</v>
      </c>
      <c r="T8" s="3" t="s">
        <v>39</v>
      </c>
      <c r="U8" s="3" t="s">
        <v>39</v>
      </c>
      <c r="V8" s="3" t="s">
        <v>39</v>
      </c>
      <c r="W8" s="3" t="s">
        <v>39</v>
      </c>
      <c r="X8" s="3" t="s">
        <v>39</v>
      </c>
      <c r="Y8" s="3" t="s">
        <v>39</v>
      </c>
      <c r="Z8" s="3" t="s">
        <v>39</v>
      </c>
      <c r="AA8" s="3" t="s">
        <v>39</v>
      </c>
      <c r="AB8" s="3" t="s">
        <v>39</v>
      </c>
      <c r="AC8" s="3" t="s">
        <v>39</v>
      </c>
      <c r="AD8" s="3" t="s">
        <v>39</v>
      </c>
    </row>
    <row r="9" spans="1:30" s="1" customFormat="1" ht="30" customHeight="1">
      <c r="A9" s="39"/>
      <c r="B9" s="27" t="s">
        <v>40</v>
      </c>
      <c r="C9" s="27" t="s">
        <v>41</v>
      </c>
      <c r="D9" s="28"/>
      <c r="E9" s="27" t="s">
        <v>42</v>
      </c>
      <c r="F9" s="28"/>
      <c r="G9" s="9">
        <f>SUM(H9:AD9)</f>
        <v>29.14751</v>
      </c>
      <c r="H9" s="18">
        <v>9.35</v>
      </c>
      <c r="I9" s="18">
        <v>0.43</v>
      </c>
      <c r="J9" s="18">
        <v>1.54</v>
      </c>
      <c r="K9" s="18">
        <v>4.88</v>
      </c>
      <c r="L9" s="18">
        <v>0</v>
      </c>
      <c r="M9" s="18">
        <v>0</v>
      </c>
      <c r="N9" s="18">
        <v>0.62</v>
      </c>
      <c r="O9" s="18">
        <v>0.23</v>
      </c>
      <c r="P9" s="18">
        <v>0</v>
      </c>
      <c r="Q9" s="18">
        <v>4.9800000000000004</v>
      </c>
      <c r="R9" s="18">
        <v>0</v>
      </c>
      <c r="S9" s="18">
        <v>2.4700000000000002</v>
      </c>
      <c r="T9" s="18">
        <v>0</v>
      </c>
      <c r="U9" s="18">
        <v>3.71</v>
      </c>
      <c r="V9" s="18">
        <v>0</v>
      </c>
      <c r="W9" s="18">
        <v>0</v>
      </c>
      <c r="X9" s="18">
        <v>0.62</v>
      </c>
      <c r="Y9" s="18">
        <v>0</v>
      </c>
      <c r="Z9" s="18">
        <v>0</v>
      </c>
      <c r="AA9" s="18">
        <v>2.9989999999999999E-2</v>
      </c>
      <c r="AB9" s="18">
        <v>2.656E-2</v>
      </c>
      <c r="AC9" s="18">
        <v>0</v>
      </c>
      <c r="AD9" s="18">
        <v>0.26096000000000003</v>
      </c>
    </row>
    <row r="10" spans="1:30" s="1" customFormat="1" ht="30" customHeight="1">
      <c r="A10" s="39"/>
      <c r="B10" s="27"/>
      <c r="C10" s="28"/>
      <c r="D10" s="28"/>
      <c r="E10" s="27" t="s">
        <v>43</v>
      </c>
      <c r="F10" s="28"/>
      <c r="G10" s="9">
        <f t="shared" ref="G10:G11" si="0">SUM(H10:AD10)</f>
        <v>50.540509999999998</v>
      </c>
      <c r="H10" s="18">
        <v>1.48</v>
      </c>
      <c r="I10" s="18">
        <v>0</v>
      </c>
      <c r="J10" s="18">
        <v>0.43</v>
      </c>
      <c r="K10" s="18">
        <v>3.75</v>
      </c>
      <c r="L10" s="18">
        <v>0.18</v>
      </c>
      <c r="M10" s="18">
        <v>1</v>
      </c>
      <c r="N10" s="18">
        <v>0.67</v>
      </c>
      <c r="O10" s="18">
        <v>1.49</v>
      </c>
      <c r="P10" s="18">
        <v>2.31</v>
      </c>
      <c r="Q10" s="18">
        <v>1.42</v>
      </c>
      <c r="R10" s="18">
        <v>4.33</v>
      </c>
      <c r="S10" s="18">
        <v>1.24</v>
      </c>
      <c r="T10" s="18">
        <v>1</v>
      </c>
      <c r="U10" s="18">
        <v>6.1</v>
      </c>
      <c r="V10" s="18">
        <v>3.23</v>
      </c>
      <c r="W10" s="18">
        <v>6.21</v>
      </c>
      <c r="X10" s="18">
        <v>9.89</v>
      </c>
      <c r="Y10" s="18">
        <v>5.33</v>
      </c>
      <c r="Z10" s="18">
        <v>0.14108999999999999</v>
      </c>
      <c r="AA10" s="18">
        <v>0.01</v>
      </c>
      <c r="AB10" s="18">
        <v>0</v>
      </c>
      <c r="AC10" s="18">
        <v>0.32941999999999999</v>
      </c>
      <c r="AD10" s="18">
        <v>0</v>
      </c>
    </row>
    <row r="11" spans="1:30" s="1" customFormat="1" ht="30" customHeight="1">
      <c r="A11" s="39"/>
      <c r="B11" s="27"/>
      <c r="C11" s="28"/>
      <c r="D11" s="28"/>
      <c r="E11" s="27" t="s">
        <v>44</v>
      </c>
      <c r="F11" s="27"/>
      <c r="G11" s="9">
        <f t="shared" si="0"/>
        <v>48.446429999999999</v>
      </c>
      <c r="H11" s="18">
        <v>17.309999999999999</v>
      </c>
      <c r="I11" s="18">
        <v>0.65</v>
      </c>
      <c r="J11" s="18">
        <v>0</v>
      </c>
      <c r="K11" s="18">
        <v>2</v>
      </c>
      <c r="L11" s="18">
        <v>0.8</v>
      </c>
      <c r="M11" s="18">
        <v>0</v>
      </c>
      <c r="N11" s="18">
        <v>0</v>
      </c>
      <c r="O11" s="18">
        <v>0</v>
      </c>
      <c r="P11" s="18">
        <v>1</v>
      </c>
      <c r="Q11" s="18">
        <v>7.19</v>
      </c>
      <c r="R11" s="18">
        <v>7.46</v>
      </c>
      <c r="S11" s="18">
        <v>4.9000000000000004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7.1364299999999998</v>
      </c>
    </row>
    <row r="12" spans="1:30" s="1" customFormat="1" ht="27" customHeight="1">
      <c r="A12" s="39"/>
      <c r="B12" s="27"/>
      <c r="C12" s="27" t="s">
        <v>45</v>
      </c>
      <c r="D12" s="28"/>
      <c r="E12" s="27" t="s">
        <v>46</v>
      </c>
      <c r="F12" s="28"/>
      <c r="G12" s="9">
        <v>49.28</v>
      </c>
      <c r="H12" s="40">
        <v>49.28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</row>
    <row r="13" spans="1:30" s="1" customFormat="1" ht="27" customHeight="1">
      <c r="A13" s="39"/>
      <c r="B13" s="27"/>
      <c r="C13" s="28"/>
      <c r="D13" s="28"/>
      <c r="E13" s="27" t="s">
        <v>47</v>
      </c>
      <c r="F13" s="28"/>
      <c r="G13" s="9">
        <v>11.68</v>
      </c>
      <c r="H13" s="40">
        <v>11.68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</row>
    <row r="14" spans="1:30" s="1" customFormat="1" ht="27" customHeight="1">
      <c r="A14" s="39"/>
      <c r="B14" s="27"/>
      <c r="C14" s="28"/>
      <c r="D14" s="28"/>
      <c r="E14" s="27" t="s">
        <v>48</v>
      </c>
      <c r="F14" s="28"/>
      <c r="G14" s="19">
        <v>0.75</v>
      </c>
      <c r="H14" s="43">
        <v>0.75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5"/>
    </row>
    <row r="15" spans="1:30" s="1" customFormat="1" ht="27" customHeight="1">
      <c r="A15" s="39"/>
      <c r="B15" s="27"/>
      <c r="C15" s="27" t="s">
        <v>49</v>
      </c>
      <c r="D15" s="28"/>
      <c r="E15" s="27" t="s">
        <v>50</v>
      </c>
      <c r="F15" s="28"/>
      <c r="G15" s="20">
        <v>0.85</v>
      </c>
      <c r="H15" s="43">
        <v>0.85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5"/>
    </row>
    <row r="16" spans="1:30" s="1" customFormat="1" ht="27" customHeight="1">
      <c r="A16" s="39"/>
      <c r="B16" s="27"/>
      <c r="C16" s="27" t="s">
        <v>51</v>
      </c>
      <c r="D16" s="27"/>
      <c r="E16" s="27" t="s">
        <v>52</v>
      </c>
      <c r="F16" s="28"/>
      <c r="G16" s="11" t="s">
        <v>53</v>
      </c>
      <c r="H16" s="43" t="s">
        <v>53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</row>
    <row r="17" spans="1:30" s="1" customFormat="1" ht="27" customHeight="1">
      <c r="A17" s="39"/>
      <c r="B17" s="27"/>
      <c r="C17" s="27"/>
      <c r="D17" s="27"/>
      <c r="E17" s="27" t="s">
        <v>54</v>
      </c>
      <c r="F17" s="28"/>
      <c r="G17" s="11" t="s">
        <v>55</v>
      </c>
      <c r="H17" s="43" t="s">
        <v>55</v>
      </c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</row>
    <row r="18" spans="1:30" s="1" customFormat="1" ht="27" customHeight="1">
      <c r="A18" s="39"/>
      <c r="B18" s="27"/>
      <c r="C18" s="27"/>
      <c r="D18" s="27"/>
      <c r="E18" s="27" t="s">
        <v>56</v>
      </c>
      <c r="F18" s="27"/>
      <c r="G18" s="11" t="s">
        <v>57</v>
      </c>
      <c r="H18" s="43" t="s">
        <v>57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</row>
    <row r="19" spans="1:30" s="1" customFormat="1" ht="27" customHeight="1">
      <c r="A19" s="39"/>
      <c r="B19" s="27" t="s">
        <v>58</v>
      </c>
      <c r="C19" s="27" t="s">
        <v>59</v>
      </c>
      <c r="D19" s="28"/>
      <c r="E19" s="27" t="s">
        <v>60</v>
      </c>
      <c r="F19" s="28"/>
      <c r="G19" s="12" t="s">
        <v>61</v>
      </c>
      <c r="H19" s="43" t="s">
        <v>61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</row>
    <row r="20" spans="1:30" s="1" customFormat="1" ht="33" customHeight="1">
      <c r="A20" s="39"/>
      <c r="B20" s="28"/>
      <c r="C20" s="28"/>
      <c r="D20" s="28"/>
      <c r="E20" s="27" t="s">
        <v>62</v>
      </c>
      <c r="F20" s="28"/>
      <c r="G20" s="12" t="s">
        <v>61</v>
      </c>
      <c r="H20" s="43" t="s">
        <v>61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</row>
    <row r="21" spans="1:30" s="1" customFormat="1" ht="30" customHeight="1">
      <c r="A21" s="39"/>
      <c r="B21" s="28"/>
      <c r="C21" s="27" t="s">
        <v>63</v>
      </c>
      <c r="D21" s="28"/>
      <c r="E21" s="27" t="s">
        <v>64</v>
      </c>
      <c r="F21" s="28"/>
      <c r="G21" s="11" t="s">
        <v>65</v>
      </c>
      <c r="H21" s="46" t="s">
        <v>65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</row>
    <row r="22" spans="1:30" s="1" customFormat="1" ht="33" customHeight="1">
      <c r="A22" s="39"/>
      <c r="B22" s="28"/>
      <c r="C22" s="27" t="s">
        <v>66</v>
      </c>
      <c r="D22" s="28"/>
      <c r="E22" s="27" t="s">
        <v>67</v>
      </c>
      <c r="F22" s="28"/>
      <c r="G22" s="12" t="s">
        <v>61</v>
      </c>
      <c r="H22" s="43" t="s">
        <v>61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</row>
    <row r="23" spans="1:30" s="1" customFormat="1" ht="35.1" customHeight="1">
      <c r="A23" s="39"/>
      <c r="B23" s="3" t="s">
        <v>68</v>
      </c>
      <c r="C23" s="27" t="s">
        <v>69</v>
      </c>
      <c r="D23" s="28"/>
      <c r="E23" s="27" t="s">
        <v>70</v>
      </c>
      <c r="F23" s="28"/>
      <c r="G23" s="12" t="s">
        <v>71</v>
      </c>
      <c r="H23" s="43" t="s">
        <v>71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</row>
  </sheetData>
  <mergeCells count="76">
    <mergeCell ref="AC2:AC5"/>
    <mergeCell ref="AD2:AD5"/>
    <mergeCell ref="C19:D20"/>
    <mergeCell ref="C12:D14"/>
    <mergeCell ref="C16:D18"/>
    <mergeCell ref="C9:D11"/>
    <mergeCell ref="X2:X5"/>
    <mergeCell ref="Y2:Y5"/>
    <mergeCell ref="Z2:Z5"/>
    <mergeCell ref="AA2:AA5"/>
    <mergeCell ref="AB2:AB5"/>
    <mergeCell ref="S2:S5"/>
    <mergeCell ref="T2:T5"/>
    <mergeCell ref="U2:U5"/>
    <mergeCell ref="V2:V5"/>
    <mergeCell ref="W2:W5"/>
    <mergeCell ref="C22:D22"/>
    <mergeCell ref="E22:F22"/>
    <mergeCell ref="H22:AD22"/>
    <mergeCell ref="C23:D23"/>
    <mergeCell ref="E23:F23"/>
    <mergeCell ref="H23:AD23"/>
    <mergeCell ref="E20:F20"/>
    <mergeCell ref="H20:AD20"/>
    <mergeCell ref="C21:D21"/>
    <mergeCell ref="E21:F21"/>
    <mergeCell ref="H21:AD21"/>
    <mergeCell ref="E17:F17"/>
    <mergeCell ref="H17:AD17"/>
    <mergeCell ref="E18:F18"/>
    <mergeCell ref="H18:AD18"/>
    <mergeCell ref="E19:F19"/>
    <mergeCell ref="H19:AD19"/>
    <mergeCell ref="C15:D15"/>
    <mergeCell ref="E15:F15"/>
    <mergeCell ref="H15:AD15"/>
    <mergeCell ref="E16:F16"/>
    <mergeCell ref="H16:AD16"/>
    <mergeCell ref="A7:C7"/>
    <mergeCell ref="D7:AD7"/>
    <mergeCell ref="C8:D8"/>
    <mergeCell ref="E8:F8"/>
    <mergeCell ref="E9:F9"/>
    <mergeCell ref="A8:A23"/>
    <mergeCell ref="B9:B18"/>
    <mergeCell ref="B19:B22"/>
    <mergeCell ref="E10:F10"/>
    <mergeCell ref="E11:F11"/>
    <mergeCell ref="E12:F12"/>
    <mergeCell ref="H12:AD12"/>
    <mergeCell ref="E13:F13"/>
    <mergeCell ref="H13:AD13"/>
    <mergeCell ref="E14:F14"/>
    <mergeCell ref="H14:AD14"/>
    <mergeCell ref="A4:C4"/>
    <mergeCell ref="D4:G4"/>
    <mergeCell ref="A5:C5"/>
    <mergeCell ref="D5:G5"/>
    <mergeCell ref="A6:C6"/>
    <mergeCell ref="D6:G6"/>
    <mergeCell ref="A1:AD1"/>
    <mergeCell ref="A2:C2"/>
    <mergeCell ref="D2:G2"/>
    <mergeCell ref="A3:C3"/>
    <mergeCell ref="D3:G3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</mergeCells>
  <phoneticPr fontId="12" type="noConversion"/>
  <pageMargins left="0.43307086614173229" right="0.31496062992125984" top="0.59055118110236227" bottom="0.43307086614173229" header="0.31496062992125984" footer="0.31496062992125984"/>
  <pageSetup paperSize="9" scale="76" orientation="landscape" r:id="rId1"/>
  <headerFooter>
    <oddHeader>&amp;L&amp;"黑体,常规"&amp;12附表&amp;"Arial,常规"2-1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J8" sqref="J8"/>
    </sheetView>
  </sheetViews>
  <sheetFormatPr defaultColWidth="10.25" defaultRowHeight="14.25"/>
  <cols>
    <col min="1" max="1" width="4.625" customWidth="1"/>
    <col min="2" max="2" width="9.375" customWidth="1"/>
    <col min="3" max="3" width="4.5" customWidth="1"/>
    <col min="4" max="4" width="6" customWidth="1"/>
    <col min="5" max="5" width="8.75" customWidth="1"/>
    <col min="6" max="6" width="10.125" customWidth="1"/>
    <col min="7" max="7" width="8.125" customWidth="1"/>
    <col min="8" max="11" width="16" customWidth="1"/>
    <col min="22" max="22" width="10.25" customWidth="1"/>
  </cols>
  <sheetData>
    <row r="1" spans="1:12" ht="36.75" customHeigh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" customFormat="1" ht="28.5" customHeight="1">
      <c r="A2" s="49" t="s">
        <v>1</v>
      </c>
      <c r="B2" s="50"/>
      <c r="C2" s="50"/>
      <c r="D2" s="49" t="s">
        <v>2</v>
      </c>
      <c r="E2" s="50"/>
      <c r="F2" s="50"/>
      <c r="G2" s="50"/>
      <c r="H2" s="53" t="s">
        <v>14</v>
      </c>
      <c r="I2" s="53" t="s">
        <v>73</v>
      </c>
      <c r="J2" s="53" t="s">
        <v>74</v>
      </c>
      <c r="K2" s="53" t="s">
        <v>75</v>
      </c>
    </row>
    <row r="3" spans="1:12" s="1" customFormat="1" ht="28.5" customHeight="1">
      <c r="A3" s="51" t="s">
        <v>26</v>
      </c>
      <c r="B3" s="52"/>
      <c r="C3" s="52"/>
      <c r="D3" s="51" t="s">
        <v>27</v>
      </c>
      <c r="E3" s="52"/>
      <c r="F3" s="52"/>
      <c r="G3" s="52"/>
      <c r="H3" s="54"/>
      <c r="I3" s="54"/>
      <c r="J3" s="54"/>
      <c r="K3" s="54"/>
    </row>
    <row r="4" spans="1:12" s="1" customFormat="1" ht="28.5" customHeight="1">
      <c r="A4" s="27" t="s">
        <v>29</v>
      </c>
      <c r="B4" s="28"/>
      <c r="C4" s="28"/>
      <c r="D4" s="32" t="s">
        <v>30</v>
      </c>
      <c r="E4" s="33"/>
      <c r="F4" s="33"/>
      <c r="G4" s="34"/>
      <c r="H4" s="54"/>
      <c r="I4" s="54"/>
      <c r="J4" s="54"/>
      <c r="K4" s="54"/>
    </row>
    <row r="5" spans="1:12" s="1" customFormat="1" ht="28.5" customHeight="1">
      <c r="A5" s="27" t="s">
        <v>31</v>
      </c>
      <c r="B5" s="28"/>
      <c r="C5" s="28"/>
      <c r="D5" s="32" t="s">
        <v>32</v>
      </c>
      <c r="E5" s="33"/>
      <c r="F5" s="33"/>
      <c r="G5" s="34"/>
      <c r="H5" s="55"/>
      <c r="I5" s="55"/>
      <c r="J5" s="55"/>
      <c r="K5" s="55"/>
    </row>
    <row r="6" spans="1:12" s="1" customFormat="1" ht="29.1" customHeight="1">
      <c r="A6" s="56" t="s">
        <v>119</v>
      </c>
      <c r="B6" s="57"/>
      <c r="C6" s="57"/>
      <c r="D6" s="58">
        <f>SUM(H6:K6)</f>
        <v>356</v>
      </c>
      <c r="E6" s="59"/>
      <c r="F6" s="59"/>
      <c r="G6" s="59"/>
      <c r="H6" s="5">
        <v>96</v>
      </c>
      <c r="I6" s="5">
        <v>98</v>
      </c>
      <c r="J6" s="5">
        <v>62</v>
      </c>
      <c r="K6" s="5">
        <v>100</v>
      </c>
    </row>
    <row r="7" spans="1:12" s="1" customFormat="1" ht="30" customHeight="1">
      <c r="A7" s="27" t="s">
        <v>76</v>
      </c>
      <c r="B7" s="27"/>
      <c r="C7" s="60"/>
      <c r="D7" s="61" t="s">
        <v>77</v>
      </c>
      <c r="E7" s="37"/>
      <c r="F7" s="37"/>
      <c r="G7" s="37"/>
      <c r="H7" s="37"/>
      <c r="I7" s="37"/>
      <c r="J7" s="37"/>
      <c r="K7" s="37"/>
      <c r="L7" s="14"/>
    </row>
    <row r="8" spans="1:12" s="1" customFormat="1" ht="30.75" customHeight="1">
      <c r="A8" s="66" t="s">
        <v>36</v>
      </c>
      <c r="B8" s="4" t="s">
        <v>38</v>
      </c>
      <c r="C8" s="62" t="s">
        <v>78</v>
      </c>
      <c r="D8" s="63"/>
      <c r="E8" s="62" t="s">
        <v>79</v>
      </c>
      <c r="F8" s="63"/>
      <c r="G8" s="4" t="s">
        <v>39</v>
      </c>
      <c r="H8" s="4" t="s">
        <v>39</v>
      </c>
      <c r="I8" s="4" t="s">
        <v>39</v>
      </c>
      <c r="J8" s="4" t="s">
        <v>39</v>
      </c>
      <c r="K8" s="4" t="s">
        <v>39</v>
      </c>
    </row>
    <row r="9" spans="1:12" s="1" customFormat="1" ht="33" customHeight="1">
      <c r="A9" s="67"/>
      <c r="B9" s="51" t="s">
        <v>40</v>
      </c>
      <c r="C9" s="64" t="s">
        <v>41</v>
      </c>
      <c r="D9" s="65"/>
      <c r="E9" s="49" t="s">
        <v>80</v>
      </c>
      <c r="F9" s="50"/>
      <c r="G9" s="6">
        <f>H9+I9+J9+K9</f>
        <v>60</v>
      </c>
      <c r="H9" s="7">
        <v>15</v>
      </c>
      <c r="I9" s="7">
        <v>15</v>
      </c>
      <c r="J9" s="7">
        <v>15</v>
      </c>
      <c r="K9" s="7">
        <v>15</v>
      </c>
    </row>
    <row r="10" spans="1:12" s="1" customFormat="1" ht="33" customHeight="1">
      <c r="A10" s="67"/>
      <c r="B10" s="56"/>
      <c r="C10" s="68" t="s">
        <v>51</v>
      </c>
      <c r="D10" s="69"/>
      <c r="E10" s="70" t="s">
        <v>113</v>
      </c>
      <c r="F10" s="71"/>
      <c r="G10" s="15">
        <v>356</v>
      </c>
      <c r="H10" s="5">
        <v>96</v>
      </c>
      <c r="I10" s="5">
        <v>98</v>
      </c>
      <c r="J10" s="5">
        <v>62</v>
      </c>
      <c r="K10" s="5">
        <v>100</v>
      </c>
    </row>
    <row r="11" spans="1:12" s="1" customFormat="1" ht="33" customHeight="1">
      <c r="A11" s="67"/>
      <c r="B11" s="56"/>
      <c r="C11" s="72" t="s">
        <v>45</v>
      </c>
      <c r="D11" s="27"/>
      <c r="E11" s="27" t="s">
        <v>81</v>
      </c>
      <c r="F11" s="28"/>
      <c r="G11" s="9" t="s">
        <v>82</v>
      </c>
      <c r="H11" s="10" t="s">
        <v>83</v>
      </c>
      <c r="I11" s="10" t="s">
        <v>84</v>
      </c>
      <c r="J11" s="10" t="s">
        <v>85</v>
      </c>
      <c r="K11" s="10" t="s">
        <v>86</v>
      </c>
    </row>
    <row r="12" spans="1:12" s="1" customFormat="1" ht="33" customHeight="1">
      <c r="A12" s="67"/>
      <c r="B12" s="56"/>
      <c r="C12" s="72"/>
      <c r="D12" s="27"/>
      <c r="E12" s="27" t="s">
        <v>87</v>
      </c>
      <c r="F12" s="28"/>
      <c r="G12" s="11">
        <v>100</v>
      </c>
      <c r="H12" s="73" t="s">
        <v>88</v>
      </c>
      <c r="I12" s="73"/>
      <c r="J12" s="73"/>
      <c r="K12" s="73"/>
    </row>
    <row r="13" spans="1:12" s="1" customFormat="1" ht="33" customHeight="1">
      <c r="A13" s="67"/>
      <c r="B13" s="56"/>
      <c r="C13" s="72" t="s">
        <v>49</v>
      </c>
      <c r="D13" s="28"/>
      <c r="E13" s="27" t="s">
        <v>50</v>
      </c>
      <c r="F13" s="28"/>
      <c r="G13" s="11">
        <v>100</v>
      </c>
      <c r="H13" s="73" t="s">
        <v>88</v>
      </c>
      <c r="I13" s="73"/>
      <c r="J13" s="73"/>
      <c r="K13" s="73"/>
    </row>
    <row r="14" spans="1:12" s="1" customFormat="1" ht="33" customHeight="1">
      <c r="A14" s="67"/>
      <c r="B14" s="50" t="s">
        <v>58</v>
      </c>
      <c r="C14" s="72" t="s">
        <v>59</v>
      </c>
      <c r="D14" s="27"/>
      <c r="E14" s="27" t="s">
        <v>62</v>
      </c>
      <c r="F14" s="28"/>
      <c r="G14" s="12" t="s">
        <v>61</v>
      </c>
      <c r="H14" s="74" t="s">
        <v>61</v>
      </c>
      <c r="I14" s="74"/>
      <c r="J14" s="74"/>
      <c r="K14" s="74"/>
    </row>
    <row r="15" spans="1:12" s="1" customFormat="1" ht="33" customHeight="1">
      <c r="A15" s="67"/>
      <c r="B15" s="50"/>
      <c r="C15" s="72" t="s">
        <v>63</v>
      </c>
      <c r="D15" s="28"/>
      <c r="E15" s="27" t="s">
        <v>64</v>
      </c>
      <c r="F15" s="27"/>
      <c r="G15" s="13" t="s">
        <v>89</v>
      </c>
      <c r="H15" s="75" t="s">
        <v>90</v>
      </c>
      <c r="I15" s="75"/>
      <c r="J15" s="75"/>
      <c r="K15" s="75"/>
    </row>
    <row r="16" spans="1:12" s="1" customFormat="1" ht="33" customHeight="1">
      <c r="A16" s="67"/>
      <c r="B16" s="2" t="s">
        <v>68</v>
      </c>
      <c r="C16" s="72" t="s">
        <v>69</v>
      </c>
      <c r="D16" s="28"/>
      <c r="E16" s="27" t="s">
        <v>70</v>
      </c>
      <c r="F16" s="28"/>
      <c r="G16" s="12" t="s">
        <v>91</v>
      </c>
      <c r="H16" s="74" t="s">
        <v>91</v>
      </c>
      <c r="I16" s="74"/>
      <c r="J16" s="74"/>
      <c r="K16" s="74"/>
    </row>
  </sheetData>
  <mergeCells count="42">
    <mergeCell ref="H14:K14"/>
    <mergeCell ref="C15:D15"/>
    <mergeCell ref="E15:F15"/>
    <mergeCell ref="H15:K15"/>
    <mergeCell ref="C16:D16"/>
    <mergeCell ref="E16:F16"/>
    <mergeCell ref="H16:K16"/>
    <mergeCell ref="H12:K12"/>
    <mergeCell ref="C11:D12"/>
    <mergeCell ref="C13:D13"/>
    <mergeCell ref="E13:F13"/>
    <mergeCell ref="H13:K13"/>
    <mergeCell ref="C9:D9"/>
    <mergeCell ref="E9:F9"/>
    <mergeCell ref="A8:A16"/>
    <mergeCell ref="B9:B13"/>
    <mergeCell ref="B14:B15"/>
    <mergeCell ref="C10:D10"/>
    <mergeCell ref="E10:F10"/>
    <mergeCell ref="E11:F11"/>
    <mergeCell ref="E12:F12"/>
    <mergeCell ref="C14:D14"/>
    <mergeCell ref="E14:F14"/>
    <mergeCell ref="A6:C6"/>
    <mergeCell ref="D6:G6"/>
    <mergeCell ref="A7:C7"/>
    <mergeCell ref="D7:K7"/>
    <mergeCell ref="C8:D8"/>
    <mergeCell ref="E8:F8"/>
    <mergeCell ref="A1:K1"/>
    <mergeCell ref="A2:C2"/>
    <mergeCell ref="D2:G2"/>
    <mergeCell ref="A3:C3"/>
    <mergeCell ref="D3:G3"/>
    <mergeCell ref="H2:H5"/>
    <mergeCell ref="I2:I5"/>
    <mergeCell ref="J2:J5"/>
    <mergeCell ref="K2:K5"/>
    <mergeCell ref="A4:C4"/>
    <mergeCell ref="D4:G4"/>
    <mergeCell ref="A5:C5"/>
    <mergeCell ref="D5:G5"/>
  </mergeCells>
  <phoneticPr fontId="12" type="noConversion"/>
  <pageMargins left="0.86614173228346458" right="0.74803149606299213" top="0.78740157480314965" bottom="0.70866141732283472" header="0.51181102362204722" footer="0.51181102362204722"/>
  <pageSetup paperSize="9" orientation="landscape" r:id="rId1"/>
  <headerFooter>
    <oddHeader>&amp;L&amp;"黑体,常规"附表2-2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K12" sqref="K12"/>
    </sheetView>
  </sheetViews>
  <sheetFormatPr defaultColWidth="10.25" defaultRowHeight="14.25"/>
  <cols>
    <col min="1" max="1" width="4.625" customWidth="1"/>
    <col min="2" max="2" width="9.375" customWidth="1"/>
    <col min="3" max="3" width="3.125" customWidth="1"/>
    <col min="4" max="4" width="6" customWidth="1"/>
    <col min="5" max="5" width="8.75" customWidth="1"/>
    <col min="6" max="6" width="10.125" customWidth="1"/>
    <col min="7" max="7" width="8.125" customWidth="1"/>
    <col min="8" max="10" width="8.625" customWidth="1"/>
    <col min="21" max="21" width="10.25" customWidth="1"/>
  </cols>
  <sheetData>
    <row r="1" spans="1:11" ht="36.75" customHeight="1">
      <c r="A1" s="26" t="s">
        <v>92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s="1" customFormat="1" ht="25.5" customHeight="1">
      <c r="A2" s="49" t="s">
        <v>1</v>
      </c>
      <c r="B2" s="50"/>
      <c r="C2" s="50"/>
      <c r="D2" s="49" t="s">
        <v>93</v>
      </c>
      <c r="E2" s="50"/>
      <c r="F2" s="50"/>
      <c r="G2" s="50"/>
      <c r="H2" s="78" t="s">
        <v>5</v>
      </c>
      <c r="I2" s="81" t="s">
        <v>9</v>
      </c>
      <c r="J2" s="81" t="s">
        <v>19</v>
      </c>
    </row>
    <row r="3" spans="1:11" s="1" customFormat="1" ht="25.5" customHeight="1">
      <c r="A3" s="51" t="s">
        <v>26</v>
      </c>
      <c r="B3" s="52"/>
      <c r="C3" s="52"/>
      <c r="D3" s="51" t="s">
        <v>27</v>
      </c>
      <c r="E3" s="52"/>
      <c r="F3" s="52"/>
      <c r="G3" s="52"/>
      <c r="H3" s="79"/>
      <c r="I3" s="82"/>
      <c r="J3" s="82"/>
    </row>
    <row r="4" spans="1:11" s="1" customFormat="1" ht="25.5" customHeight="1">
      <c r="A4" s="27" t="s">
        <v>29</v>
      </c>
      <c r="B4" s="28"/>
      <c r="C4" s="28"/>
      <c r="D4" s="32" t="s">
        <v>30</v>
      </c>
      <c r="E4" s="33"/>
      <c r="F4" s="33"/>
      <c r="G4" s="34"/>
      <c r="H4" s="79"/>
      <c r="I4" s="82"/>
      <c r="J4" s="82"/>
    </row>
    <row r="5" spans="1:11" s="1" customFormat="1" ht="25.5" customHeight="1">
      <c r="A5" s="27" t="s">
        <v>31</v>
      </c>
      <c r="B5" s="28"/>
      <c r="C5" s="28"/>
      <c r="D5" s="32" t="s">
        <v>32</v>
      </c>
      <c r="E5" s="33"/>
      <c r="F5" s="33"/>
      <c r="G5" s="34"/>
      <c r="H5" s="80"/>
      <c r="I5" s="83"/>
      <c r="J5" s="83"/>
    </row>
    <row r="6" spans="1:11" s="1" customFormat="1" ht="29.1" customHeight="1">
      <c r="A6" s="56" t="s">
        <v>33</v>
      </c>
      <c r="B6" s="57"/>
      <c r="C6" s="57"/>
      <c r="D6" s="58">
        <f>SUM(H6:J6)</f>
        <v>3000</v>
      </c>
      <c r="E6" s="59"/>
      <c r="F6" s="59"/>
      <c r="G6" s="59"/>
      <c r="H6" s="5">
        <v>1000</v>
      </c>
      <c r="I6" s="5">
        <v>1000</v>
      </c>
      <c r="J6" s="5">
        <v>1000</v>
      </c>
    </row>
    <row r="7" spans="1:11" s="1" customFormat="1" ht="47.25" customHeight="1">
      <c r="A7" s="27" t="s">
        <v>76</v>
      </c>
      <c r="B7" s="27"/>
      <c r="C7" s="60"/>
      <c r="D7" s="61" t="s">
        <v>120</v>
      </c>
      <c r="E7" s="37"/>
      <c r="F7" s="37"/>
      <c r="G7" s="37"/>
      <c r="H7" s="37"/>
      <c r="I7" s="37"/>
      <c r="J7" s="37"/>
      <c r="K7" s="14"/>
    </row>
    <row r="8" spans="1:11" s="1" customFormat="1" ht="21" customHeight="1">
      <c r="A8" s="66" t="s">
        <v>36</v>
      </c>
      <c r="B8" s="4" t="s">
        <v>38</v>
      </c>
      <c r="C8" s="62" t="s">
        <v>78</v>
      </c>
      <c r="D8" s="63"/>
      <c r="E8" s="62" t="s">
        <v>79</v>
      </c>
      <c r="F8" s="63"/>
      <c r="G8" s="4" t="s">
        <v>39</v>
      </c>
      <c r="H8" s="4" t="s">
        <v>39</v>
      </c>
      <c r="I8" s="4" t="s">
        <v>39</v>
      </c>
      <c r="J8" s="4" t="s">
        <v>39</v>
      </c>
    </row>
    <row r="9" spans="1:11" s="1" customFormat="1" ht="18.75" customHeight="1">
      <c r="A9" s="67"/>
      <c r="B9" s="51" t="s">
        <v>40</v>
      </c>
      <c r="C9" s="64" t="s">
        <v>41</v>
      </c>
      <c r="D9" s="86"/>
      <c r="E9" s="49" t="s">
        <v>115</v>
      </c>
      <c r="F9" s="50"/>
      <c r="G9" s="6">
        <v>3250</v>
      </c>
      <c r="H9" s="7">
        <v>3250</v>
      </c>
      <c r="I9" s="7"/>
      <c r="J9" s="7"/>
    </row>
    <row r="10" spans="1:11" s="1" customFormat="1" ht="18.75" customHeight="1">
      <c r="A10" s="67"/>
      <c r="B10" s="56"/>
      <c r="C10" s="87"/>
      <c r="D10" s="88"/>
      <c r="E10" s="76" t="s">
        <v>116</v>
      </c>
      <c r="F10" s="77"/>
      <c r="G10" s="6">
        <v>761600</v>
      </c>
      <c r="H10" s="7">
        <v>761600</v>
      </c>
      <c r="I10" s="7"/>
      <c r="J10" s="7"/>
    </row>
    <row r="11" spans="1:11" s="1" customFormat="1" ht="18.75" customHeight="1">
      <c r="A11" s="67"/>
      <c r="B11" s="56"/>
      <c r="C11" s="87"/>
      <c r="D11" s="88"/>
      <c r="E11" s="51" t="s">
        <v>94</v>
      </c>
      <c r="F11" s="52"/>
      <c r="G11" s="6">
        <f t="shared" ref="G11:G15" si="0">SUM(H11:J11)</f>
        <v>2300</v>
      </c>
      <c r="H11" s="7"/>
      <c r="I11" s="7">
        <v>2300</v>
      </c>
      <c r="J11" s="7"/>
    </row>
    <row r="12" spans="1:11" s="1" customFormat="1" ht="18.75" customHeight="1">
      <c r="A12" s="67"/>
      <c r="B12" s="56"/>
      <c r="C12" s="87"/>
      <c r="D12" s="88"/>
      <c r="E12" s="70" t="s">
        <v>107</v>
      </c>
      <c r="F12" s="71"/>
      <c r="G12" s="6">
        <v>15000</v>
      </c>
      <c r="H12" s="7"/>
      <c r="I12" s="7">
        <v>15000</v>
      </c>
      <c r="J12" s="7"/>
    </row>
    <row r="13" spans="1:11" s="1" customFormat="1" ht="18.75" customHeight="1">
      <c r="A13" s="67"/>
      <c r="B13" s="56"/>
      <c r="C13" s="87"/>
      <c r="D13" s="88"/>
      <c r="E13" s="84" t="s">
        <v>106</v>
      </c>
      <c r="F13" s="27"/>
      <c r="G13" s="6">
        <f t="shared" si="0"/>
        <v>2000</v>
      </c>
      <c r="H13" s="7"/>
      <c r="I13" s="7"/>
      <c r="J13" s="7">
        <v>2000</v>
      </c>
    </row>
    <row r="14" spans="1:11" s="1" customFormat="1" ht="18.75" customHeight="1">
      <c r="A14" s="67"/>
      <c r="B14" s="56"/>
      <c r="C14" s="87"/>
      <c r="D14" s="88"/>
      <c r="E14" s="27" t="s">
        <v>95</v>
      </c>
      <c r="F14" s="27"/>
      <c r="G14" s="6">
        <f t="shared" si="0"/>
        <v>220</v>
      </c>
      <c r="H14" s="7"/>
      <c r="I14" s="7"/>
      <c r="J14" s="7">
        <v>220</v>
      </c>
    </row>
    <row r="15" spans="1:11" s="1" customFormat="1" ht="18.75" customHeight="1">
      <c r="A15" s="67"/>
      <c r="B15" s="56"/>
      <c r="C15" s="87"/>
      <c r="D15" s="88"/>
      <c r="E15" s="27" t="s">
        <v>96</v>
      </c>
      <c r="F15" s="27"/>
      <c r="G15" s="6">
        <f t="shared" si="0"/>
        <v>1100</v>
      </c>
      <c r="H15" s="7"/>
      <c r="I15" s="7"/>
      <c r="J15" s="7">
        <v>1100</v>
      </c>
    </row>
    <row r="16" spans="1:11" s="1" customFormat="1" ht="18.75" customHeight="1">
      <c r="A16" s="67"/>
      <c r="B16" s="56"/>
      <c r="C16" s="89"/>
      <c r="D16" s="90"/>
      <c r="E16" s="85" t="s">
        <v>97</v>
      </c>
      <c r="F16" s="71"/>
      <c r="G16" s="8">
        <v>350</v>
      </c>
      <c r="H16" s="7"/>
      <c r="I16" s="7"/>
      <c r="J16" s="7">
        <v>350</v>
      </c>
    </row>
    <row r="17" spans="1:10" s="1" customFormat="1" ht="18.75" customHeight="1">
      <c r="A17" s="67"/>
      <c r="B17" s="56"/>
      <c r="C17" s="87" t="s">
        <v>51</v>
      </c>
      <c r="D17" s="91"/>
      <c r="E17" s="49" t="s">
        <v>117</v>
      </c>
      <c r="F17" s="92"/>
      <c r="G17" s="15">
        <v>800</v>
      </c>
      <c r="H17" s="7">
        <v>800</v>
      </c>
      <c r="I17" s="7"/>
      <c r="J17" s="7"/>
    </row>
    <row r="18" spans="1:10" s="1" customFormat="1" ht="18.75" customHeight="1">
      <c r="A18" s="67"/>
      <c r="B18" s="56"/>
      <c r="C18" s="87"/>
      <c r="D18" s="91"/>
      <c r="E18" s="76" t="s">
        <v>118</v>
      </c>
      <c r="F18" s="77"/>
      <c r="G18" s="24">
        <v>3.5</v>
      </c>
      <c r="H18" s="25">
        <v>3.5</v>
      </c>
      <c r="I18" s="7"/>
      <c r="J18" s="7"/>
    </row>
    <row r="19" spans="1:10" s="1" customFormat="1" ht="33" customHeight="1">
      <c r="A19" s="67"/>
      <c r="B19" s="56"/>
      <c r="C19" s="87"/>
      <c r="D19" s="91"/>
      <c r="E19" s="93" t="s">
        <v>102</v>
      </c>
      <c r="F19" s="94"/>
      <c r="G19" s="15">
        <v>3450</v>
      </c>
      <c r="H19" s="7"/>
      <c r="I19" s="7">
        <v>3450</v>
      </c>
      <c r="J19" s="7"/>
    </row>
    <row r="20" spans="1:10" s="1" customFormat="1" ht="21" customHeight="1">
      <c r="A20" s="67"/>
      <c r="B20" s="56"/>
      <c r="C20" s="87"/>
      <c r="D20" s="91"/>
      <c r="E20" s="70" t="s">
        <v>108</v>
      </c>
      <c r="F20" s="95"/>
      <c r="G20" s="15">
        <v>70</v>
      </c>
      <c r="H20" s="7"/>
      <c r="I20" s="7">
        <v>70</v>
      </c>
      <c r="J20" s="7"/>
    </row>
    <row r="21" spans="1:10" s="1" customFormat="1" ht="21" customHeight="1">
      <c r="A21" s="67"/>
      <c r="B21" s="56"/>
      <c r="C21" s="87"/>
      <c r="D21" s="91"/>
      <c r="E21" s="84" t="s">
        <v>103</v>
      </c>
      <c r="F21" s="85"/>
      <c r="G21" s="15">
        <v>600</v>
      </c>
      <c r="H21" s="7"/>
      <c r="I21" s="7"/>
      <c r="J21" s="7">
        <v>600</v>
      </c>
    </row>
    <row r="22" spans="1:10" s="1" customFormat="1" ht="21" customHeight="1">
      <c r="A22" s="67"/>
      <c r="B22" s="56"/>
      <c r="C22" s="87"/>
      <c r="D22" s="91"/>
      <c r="E22" s="84" t="s">
        <v>114</v>
      </c>
      <c r="F22" s="85"/>
      <c r="G22" s="22" t="s">
        <v>109</v>
      </c>
      <c r="H22" s="7"/>
      <c r="I22" s="7"/>
      <c r="J22" s="23" t="s">
        <v>110</v>
      </c>
    </row>
    <row r="23" spans="1:10" s="1" customFormat="1" ht="21" customHeight="1">
      <c r="A23" s="67"/>
      <c r="B23" s="56"/>
      <c r="C23" s="87"/>
      <c r="D23" s="91"/>
      <c r="E23" s="84" t="s">
        <v>104</v>
      </c>
      <c r="F23" s="85"/>
      <c r="G23" s="22" t="s">
        <v>111</v>
      </c>
      <c r="H23" s="7"/>
      <c r="I23" s="7"/>
      <c r="J23" s="22" t="s">
        <v>111</v>
      </c>
    </row>
    <row r="24" spans="1:10" s="1" customFormat="1" ht="21" customHeight="1">
      <c r="A24" s="67"/>
      <c r="B24" s="56"/>
      <c r="C24" s="89"/>
      <c r="D24" s="90"/>
      <c r="E24" s="70" t="s">
        <v>105</v>
      </c>
      <c r="F24" s="95"/>
      <c r="G24" s="22" t="s">
        <v>112</v>
      </c>
      <c r="H24" s="7"/>
      <c r="I24" s="7"/>
      <c r="J24" s="22" t="s">
        <v>112</v>
      </c>
    </row>
    <row r="25" spans="1:10" s="1" customFormat="1" ht="21" customHeight="1">
      <c r="A25" s="67"/>
      <c r="B25" s="56"/>
      <c r="C25" s="72" t="s">
        <v>45</v>
      </c>
      <c r="D25" s="27"/>
      <c r="E25" s="27" t="s">
        <v>98</v>
      </c>
      <c r="F25" s="28"/>
      <c r="G25" s="9" t="s">
        <v>91</v>
      </c>
      <c r="H25" s="10" t="s">
        <v>99</v>
      </c>
      <c r="I25" s="10" t="s">
        <v>99</v>
      </c>
      <c r="J25" s="10" t="s">
        <v>99</v>
      </c>
    </row>
    <row r="26" spans="1:10" s="1" customFormat="1" ht="21" customHeight="1">
      <c r="A26" s="67"/>
      <c r="B26" s="56"/>
      <c r="C26" s="72"/>
      <c r="D26" s="27"/>
      <c r="E26" s="27" t="s">
        <v>100</v>
      </c>
      <c r="F26" s="28"/>
      <c r="G26" s="11">
        <v>100</v>
      </c>
      <c r="H26" s="73" t="s">
        <v>88</v>
      </c>
      <c r="I26" s="73"/>
      <c r="J26" s="73"/>
    </row>
    <row r="27" spans="1:10" s="1" customFormat="1" ht="21" customHeight="1">
      <c r="A27" s="67"/>
      <c r="B27" s="56"/>
      <c r="C27" s="72" t="s">
        <v>49</v>
      </c>
      <c r="D27" s="28"/>
      <c r="E27" s="27" t="s">
        <v>50</v>
      </c>
      <c r="F27" s="28"/>
      <c r="G27" s="11">
        <v>100</v>
      </c>
      <c r="H27" s="73" t="s">
        <v>88</v>
      </c>
      <c r="I27" s="73"/>
      <c r="J27" s="73"/>
    </row>
    <row r="28" spans="1:10" s="1" customFormat="1" ht="33" customHeight="1">
      <c r="A28" s="67"/>
      <c r="B28" s="50" t="s">
        <v>58</v>
      </c>
      <c r="C28" s="72" t="s">
        <v>59</v>
      </c>
      <c r="D28" s="27"/>
      <c r="E28" s="27" t="s">
        <v>62</v>
      </c>
      <c r="F28" s="28"/>
      <c r="G28" s="12" t="s">
        <v>61</v>
      </c>
      <c r="H28" s="74" t="s">
        <v>61</v>
      </c>
      <c r="I28" s="74"/>
      <c r="J28" s="74"/>
    </row>
    <row r="29" spans="1:10" s="1" customFormat="1" ht="33" customHeight="1">
      <c r="A29" s="67"/>
      <c r="B29" s="50"/>
      <c r="C29" s="72" t="s">
        <v>63</v>
      </c>
      <c r="D29" s="28"/>
      <c r="E29" s="27" t="s">
        <v>64</v>
      </c>
      <c r="F29" s="27"/>
      <c r="G29" s="13" t="s">
        <v>101</v>
      </c>
      <c r="H29" s="75" t="s">
        <v>101</v>
      </c>
      <c r="I29" s="75"/>
      <c r="J29" s="75"/>
    </row>
    <row r="30" spans="1:10" s="1" customFormat="1" ht="33" customHeight="1">
      <c r="A30" s="67"/>
      <c r="B30" s="2" t="s">
        <v>68</v>
      </c>
      <c r="C30" s="72" t="s">
        <v>69</v>
      </c>
      <c r="D30" s="28"/>
      <c r="E30" s="27" t="s">
        <v>70</v>
      </c>
      <c r="F30" s="28"/>
      <c r="G30" s="12" t="s">
        <v>71</v>
      </c>
      <c r="H30" s="74" t="s">
        <v>71</v>
      </c>
      <c r="I30" s="74"/>
      <c r="J30" s="74"/>
    </row>
  </sheetData>
  <mergeCells count="55">
    <mergeCell ref="C30:D30"/>
    <mergeCell ref="E30:F30"/>
    <mergeCell ref="H30:J30"/>
    <mergeCell ref="A8:A30"/>
    <mergeCell ref="B9:B27"/>
    <mergeCell ref="B28:B29"/>
    <mergeCell ref="C9:D16"/>
    <mergeCell ref="C25:D26"/>
    <mergeCell ref="C17:D24"/>
    <mergeCell ref="E17:F17"/>
    <mergeCell ref="E19:F19"/>
    <mergeCell ref="E20:F20"/>
    <mergeCell ref="E21:F21"/>
    <mergeCell ref="E22:F22"/>
    <mergeCell ref="E23:F23"/>
    <mergeCell ref="E24:F24"/>
    <mergeCell ref="C28:D28"/>
    <mergeCell ref="E28:F28"/>
    <mergeCell ref="H28:J28"/>
    <mergeCell ref="C29:D29"/>
    <mergeCell ref="E29:F29"/>
    <mergeCell ref="H29:J29"/>
    <mergeCell ref="E16:F16"/>
    <mergeCell ref="E25:F25"/>
    <mergeCell ref="E26:F26"/>
    <mergeCell ref="H26:J26"/>
    <mergeCell ref="C27:D27"/>
    <mergeCell ref="E27:F27"/>
    <mergeCell ref="H27:J27"/>
    <mergeCell ref="E11:F11"/>
    <mergeCell ref="E12:F12"/>
    <mergeCell ref="E13:F13"/>
    <mergeCell ref="E14:F14"/>
    <mergeCell ref="E15:F15"/>
    <mergeCell ref="A7:C7"/>
    <mergeCell ref="D7:J7"/>
    <mergeCell ref="C8:D8"/>
    <mergeCell ref="E8:F8"/>
    <mergeCell ref="E9:F9"/>
    <mergeCell ref="E10:F10"/>
    <mergeCell ref="E18:F18"/>
    <mergeCell ref="A1:J1"/>
    <mergeCell ref="A2:C2"/>
    <mergeCell ref="D2:G2"/>
    <mergeCell ref="A3:C3"/>
    <mergeCell ref="D3:G3"/>
    <mergeCell ref="H2:H5"/>
    <mergeCell ref="I2:I5"/>
    <mergeCell ref="J2:J5"/>
    <mergeCell ref="A4:C4"/>
    <mergeCell ref="D4:G4"/>
    <mergeCell ref="A5:C5"/>
    <mergeCell ref="D5:G5"/>
    <mergeCell ref="A6:C6"/>
    <mergeCell ref="D6:G6"/>
  </mergeCells>
  <phoneticPr fontId="12" type="noConversion"/>
  <pageMargins left="0.86614173228346458" right="0.74803149606299213" top="0.98425196850393704" bottom="0.70866141732283472" header="0.51181102362204722" footer="0.51181102362204722"/>
  <pageSetup paperSize="9" orientation="portrait" r:id="rId1"/>
  <headerFooter>
    <oddHeader>&amp;L&amp;"黑体,常规"附表2-3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林草湿荒一体化保护修复项目</vt:lpstr>
      <vt:lpstr>沙化封禁保护补偿项目</vt:lpstr>
      <vt:lpstr>“两化”奖补项目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高红军</cp:lastModifiedBy>
  <cp:lastPrinted>2025-07-08T03:22:27Z</cp:lastPrinted>
  <dcterms:created xsi:type="dcterms:W3CDTF">2024-06-28T08:51:00Z</dcterms:created>
  <dcterms:modified xsi:type="dcterms:W3CDTF">2025-07-08T03:22:29Z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2024-06-28T00:51:09Z</vt:filetime>
  </property>
  <property fmtid="{D5CDD505-2E9C-101B-9397-08002B2CF9AE}" pid="4" name="UsrData">
    <vt:lpwstr>667d27f967d354001f05a1cdwl</vt:lpwstr>
  </property>
  <property fmtid="{D5CDD505-2E9C-101B-9397-08002B2CF9AE}" pid="5" name="ICV">
    <vt:lpwstr>C1F451ABCA1E4B44994C70B748168755_12</vt:lpwstr>
  </property>
  <property fmtid="{D5CDD505-2E9C-101B-9397-08002B2CF9AE}" pid="6" name="KSOProductBuildVer">
    <vt:lpwstr>2052-11.8.2.10125</vt:lpwstr>
  </property>
</Properties>
</file>